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fillmore\RegAdmin\2025 Idaho General Rate Case\Testimony\Thompson\"/>
    </mc:Choice>
  </mc:AlternateContent>
  <xr:revisionPtr revIDLastSave="0" documentId="8_{C577699C-C4EB-4FEA-94A6-06EB70F5E0A6}" xr6:coauthVersionLast="47" xr6:coauthVersionMax="47" xr10:uidLastSave="{00000000-0000-0000-0000-000000000000}"/>
  <bookViews>
    <workbookView xWindow="-120" yWindow="-120" windowWidth="29040" windowHeight="15720" xr2:uid="{AEEB3548-77F6-449C-8BB4-2A5CAA093CAD}"/>
  </bookViews>
  <sheets>
    <sheet name="9" sheetId="2" r:id="rId1"/>
    <sheet name="Sheet1" sheetId="1" r:id="rId2"/>
  </sheets>
  <externalReferences>
    <externalReference r:id="rId3"/>
  </externalReferences>
  <definedNames>
    <definedName name="__________bb" hidden="1">#REF!</definedName>
    <definedName name="__________sort" hidden="1">#REF!</definedName>
    <definedName name="_________bb" hidden="1">#REF!</definedName>
    <definedName name="_________Sort" hidden="1">#REF!</definedName>
    <definedName name="_______kay1" hidden="1">#REF!</definedName>
    <definedName name="_______ke1" hidden="1">#REF!</definedName>
    <definedName name="_______key1" hidden="1">#REF!</definedName>
    <definedName name="_______sort" hidden="1">#REF!</definedName>
    <definedName name="______key1" hidden="1">#REF!</definedName>
    <definedName name="______sort1" hidden="1">#REF!</definedName>
    <definedName name="_____BB" hidden="1">#REF!</definedName>
    <definedName name="_____Sort" hidden="1">#REF!</definedName>
    <definedName name="____sort" hidden="1">#REF!</definedName>
    <definedName name="___bb" hidden="1">#REF!</definedName>
    <definedName name="___Key1" hidden="1">#REF!</definedName>
    <definedName name="___Sort" hidden="1">#REF!</definedName>
    <definedName name="__BB" hidden="1">#REF!</definedName>
    <definedName name="__key1" hidden="1">#REF!</definedName>
    <definedName name="__Sort" hidden="1">#REF!</definedName>
    <definedName name="__Sort1" hidden="1">#REF!</definedName>
    <definedName name="_1Q_0_Regressio" hidden="1">#REF!</definedName>
    <definedName name="_2S_0_Regressio" hidden="1">#REF!</definedName>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RandomNumberGenerator" hidden="1">0</definedName>
    <definedName name="_AtRisk_SimSetting_ReportsList" hidden="1">0</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Key1" hidden="1">#REF!</definedName>
    <definedName name="_Key11" hidden="1">#REF!</definedName>
    <definedName name="_Key2" hidden="1">#REF!</definedName>
    <definedName name="_lslkdjf" hidden="1">#REF!</definedName>
    <definedName name="_new23" hidden="1">{#N/A,#N/A,FALSE,"SCA";#N/A,#N/A,FALSE,"NCA";#N/A,#N/A,FALSE,"SAZ";#N/A,#N/A,FALSE,"CAZ";#N/A,#N/A,FALSE,"SNV";#N/A,#N/A,FALSE,"NNV";#N/A,#N/A,FALSE,"PP";#N/A,#N/A,FALSE,"SA"}</definedName>
    <definedName name="_new37" hidden="1">{#N/A,#N/A,FALSE,"SCA";#N/A,#N/A,FALSE,"NCA";#N/A,#N/A,FALSE,"SAZ";#N/A,#N/A,FALSE,"CAZ";#N/A,#N/A,FALSE,"SNV";#N/A,#N/A,FALSE,"NNV";#N/A,#N/A,FALSE,"PP";#N/A,#N/A,FALSE,"SA"}</definedName>
    <definedName name="_new41" hidden="1">{"caz2",#N/A,FALSE,"Central Arizona 2";"saz2",#N/A,FALSE,"Southern Arizona 2";"snv2",#N/A,FALSE,"Southern Nevada 2";"nnv2",#N/A,FALSE,"Northern Nevada 2";"sca2",#N/A,FALSE,"Southern California 2";"nca2",#N/A,FALSE,"Northern California 2";"pai2",#N/A,FALSE,"Paiute 2"}</definedName>
    <definedName name="_new43" hidden="1">{#N/A,#N/A,FALSE,"SCA";#N/A,#N/A,FALSE,"NCA";#N/A,#N/A,FALSE,"SAZ";#N/A,#N/A,FALSE,"CAZ";#N/A,#N/A,FALSE,"SNV";#N/A,#N/A,FALSE,"NNV";#N/A,#N/A,FALSE,"PP";#N/A,#N/A,FALSE,"SA"}</definedName>
    <definedName name="_new57" hidden="1">{#N/A,#N/A,FALSE,"SCA";#N/A,#N/A,FALSE,"NCA";#N/A,#N/A,FALSE,"SAZ";#N/A,#N/A,FALSE,"CAZ";#N/A,#N/A,FALSE,"SNV";#N/A,#N/A,FALSE,"NNV";#N/A,#N/A,FALSE,"PP";#N/A,#N/A,FALSE,"SA"}</definedName>
    <definedName name="_new58" hidden="1">{#N/A,#N/A,FALSE,"SCA";#N/A,#N/A,FALSE,"NCA";#N/A,#N/A,FALSE,"SAZ";#N/A,#N/A,FALSE,"CAZ";#N/A,#N/A,FALSE,"SNV";#N/A,#N/A,FALSE,"NNV";#N/A,#N/A,FALSE,"PP";#N/A,#N/A,FALSE,"SA"}</definedName>
    <definedName name="_new61" hidden="1">{"projom",#N/A,FALSE,"Central Arizona 1";"projomvar",#N/A,FALSE,"Central Arizona 1";"caz1",#N/A,FALSE,"Central Arizona 1";"cazvar",#N/A,FALSE,"Central Arizona 1";"saz1",#N/A,FALSE,"Southern Arizona 1";"sazvar",#N/A,FALSE,"Southern Arizona 1";"snv1",#N/A,FALSE,"Southern Nevada 1";"snvvar",#N/A,FALSE,"Southern Nevada 1";"nnv1",#N/A,FALSE,"Northern Nevada 1";"nnvvar",#N/A,FALSE,"Northern Nevada 1";"sca1",#N/A,FALSE,"Southern California 1";"scavar",#N/A,FALSE,"Southern California 1";"nca1",#N/A,FALSE,"Northern California 1";"ncavar",#N/A,FALSE,"Northern California 1";"paiute1",#N/A,FALSE,"Paiute 1";"paivar",#N/A,FALSE,"Paiute 1"}</definedName>
    <definedName name="_new71" hidden="1">{#N/A,#N/A,FALSE,"SCA";#N/A,#N/A,FALSE,"NCA";#N/A,#N/A,FALSE,"SAZ";#N/A,#N/A,FALSE,"CAZ";#N/A,#N/A,FALSE,"SNV";#N/A,#N/A,FALSE,"NNV";#N/A,#N/A,FALSE,"PP";#N/A,#N/A,FALSE,"SA"}</definedName>
    <definedName name="_new72" hidden="1">{#N/A,#N/A,FALSE,"SCA";#N/A,#N/A,FALSE,"NCA";#N/A,#N/A,FALSE,"SAZ";#N/A,#N/A,FALSE,"CAZ";#N/A,#N/A,FALSE,"SNV";#N/A,#N/A,FALSE,"NNV";#N/A,#N/A,FALSE,"PP";#N/A,#N/A,FALSE,"SA"}</definedName>
    <definedName name="_new73" hidden="1">{#N/A,#N/A,FALSE,"Page 1";#N/A,#N/A,FALSE,"Page 2";#N/A,#N/A,FALSE,"Page 3";#N/A,#N/A,FALSE,"Page 4";#N/A,#N/A,FALSE,"Page 5";#N/A,#N/A,FALSE,"Page 6";#N/A,#N/A,FALSE,"Page 7";#N/A,#N/A,FALSE,"Page 8";#N/A,#N/A,FALSE,"Page 9";#N/A,#N/A,FALSE,"PG8WP";#N/A,#N/A,FALSE,"PG9WP"}</definedName>
    <definedName name="_new74" hidden="1">{"projom",#N/A,FALSE,"Central Arizona 1";"projomvar",#N/A,FALSE,"Central Arizona 1";"caz1",#N/A,FALSE,"Central Arizona 1";"cazvar",#N/A,FALSE,"Central Arizona 1";"saz1",#N/A,FALSE,"Southern Arizona 1";"sazvar",#N/A,FALSE,"Southern Arizona 1";"snv1",#N/A,FALSE,"Southern Nevada 1";"snvvar",#N/A,FALSE,"Southern Nevada 1";"nnv1",#N/A,FALSE,"Northern Nevada 1";"nnvvar",#N/A,FALSE,"Northern Nevada 1";"sca1",#N/A,FALSE,"Southern California 1";"scavar",#N/A,FALSE,"Southern California 1";"nca1",#N/A,FALSE,"Northern California 1";"ncavar",#N/A,FALSE,"Northern California 1";"paiute1",#N/A,FALSE,"Paiute 1";"paivar",#N/A,FALSE,"Paiute 1"}</definedName>
    <definedName name="_new75" hidden="1">{"caz2",#N/A,FALSE,"Central Arizona 2";"saz2",#N/A,FALSE,"Southern Arizona 2";"snv2",#N/A,FALSE,"Southern Nevada 2";"nnv2",#N/A,FALSE,"Northern Nevada 2";"sca2",#N/A,FALSE,"Southern California 2";"nca2",#N/A,FALSE,"Northern California 2";"pai2",#N/A,FALSE,"Paiute 2"}</definedName>
    <definedName name="_Order1" hidden="1">255</definedName>
    <definedName name="_Order2" hidden="1">255</definedName>
    <definedName name="_Regression_Int" hidden="1">1</definedName>
    <definedName name="_Regression_Out" hidden="1">#REF!</definedName>
    <definedName name="_Regression_X" hidden="1">#REF!</definedName>
    <definedName name="_Regression_Y" hidden="1">#REF!</definedName>
    <definedName name="_Sort" hidden="1">#REF!</definedName>
    <definedName name="_sort2" hidden="1">#REF!</definedName>
    <definedName name="aa" hidden="1">{"FAC_SUMMARY",#N/A,FALSE,"Summaries"}</definedName>
    <definedName name="aedf" hidden="1">#REF!</definedName>
    <definedName name="aewc12" hidden="1">#REF!</definedName>
    <definedName name="ajw2n" hidden="1">#REF!</definedName>
    <definedName name="ap" hidden="1">#REF!</definedName>
    <definedName name="asd" hidden="1">#REF!</definedName>
    <definedName name="asdf" hidden="1">#REF!</definedName>
    <definedName name="asdij" hidden="1">#REF!</definedName>
    <definedName name="asf" hidden="1">#REF!</definedName>
    <definedName name="aspd" hidden="1">#REF!</definedName>
    <definedName name="aswac" hidden="1">#REF!</definedName>
    <definedName name="aswc" hidden="1">#REF!</definedName>
    <definedName name="aw3dq" hidden="1">#REF!</definedName>
    <definedName name="awd" hidden="1">#REF!</definedName>
    <definedName name="awef" hidden="1">#REF!</definedName>
    <definedName name="AWS" hidden="1">#REF!</definedName>
    <definedName name="az" hidden="1">#REF!</definedName>
    <definedName name="BB" hidden="1">#REF!</definedName>
    <definedName name="bb_mdm" hidden="1">#REF!</definedName>
    <definedName name="bb_MDMyNTU0NDRBODY1NDVEQz" hidden="1">#REF!</definedName>
    <definedName name="bbbb" hidden="1">#REF!</definedName>
    <definedName name="bl" hidden="1">#REF!</definedName>
    <definedName name="Blank" hidden="1">{"ARK_JURIS_FUEL",#N/A,FALSE,"Ark_Fuel&amp;Rev"}</definedName>
    <definedName name="bnca" hidden="1">#REF!</definedName>
    <definedName name="bned" hidden="1">#REF!</definedName>
    <definedName name="borst" hidden="1">#REF!</definedName>
    <definedName name="ca" hidden="1">#REF!</definedName>
    <definedName name="capitalization">#REF!</definedName>
    <definedName name="CapStructure">#REF!</definedName>
    <definedName name="cbwe" hidden="1">#REF!</definedName>
    <definedName name="chj" hidden="1">#REF!</definedName>
    <definedName name="CIQWBGuid" hidden="1">"d5478d2e-4960-4aa9-b51f-b57792b0e820"</definedName>
    <definedName name="CIQWBInfo" hidden="1">"{ ""CIQVersion"":""9.45.614.5792"" }"</definedName>
    <definedName name="clean_spreads">#REF!</definedName>
    <definedName name="CommercialExAIGMetrics">#REF!</definedName>
    <definedName name="Common" hidden="1">{#N/A,#N/A,FALSE,"SCA";#N/A,#N/A,FALSE,"NCA";#N/A,#N/A,FALSE,"SAZ";#N/A,#N/A,FALSE,"CAZ";#N/A,#N/A,FALSE,"SNV";#N/A,#N/A,FALSE,"NNV";#N/A,#N/A,FALSE,"PP";#N/A,#N/A,FALSE,"SA"}</definedName>
    <definedName name="Copy1">#REF!</definedName>
    <definedName name="Count_of_Authorized_Return_on_Equity">#REF!</definedName>
    <definedName name="cover" hidden="1">#REF!</definedName>
    <definedName name="csDesignMode">1</definedName>
    <definedName name="cvdsza" hidden="1">#REF!</definedName>
    <definedName name="CWIP" hidden="1">{#N/A,#N/A,FALSE,"WP_B5";#N/A,#N/A,FALSE,"WP_B6";#N/A,#N/A,FALSE,"WP_B6.1";#N/A,#N/A,FALSE,"WP_B6.2";#N/A,#N/A,FALSE,"WP_B7";#N/A,#N/A,FALSE,"WP_B8";#N/A,#N/A,FALSE,"WP_B9";#N/A,#N/A,FALSE,"WP_C1";#N/A,#N/A,FALSE,"WP_C1.1";"WP_C1.2.1",#N/A,FALSE,"WP_C1.2";"WP_C1.2.2",#N/A,FALSE,"WP_C1.2";"WP_C1.2.3",#N/A,FALSE,"WP_C1.2";"WP_C1.2.4",#N/A,FALSE,"WP_C1.2";"WP_C1.2.5",#N/A,FALSE,"WP_C1.2";#N/A,#N/A,FALSE,"WP_C2";#N/A,#N/A,FALSE,"WP_C4";#N/A,#N/A,FALSE,"WP_C4a";#N/A,#N/A,FALSE,"WP_C4.1";#N/A,#N/A,FALSE,"WP_C4.2";#N/A,#N/A,FALSE,"WP_C4.3";#N/A,#N/A,FALSE,"WP_C5";#N/A,#N/A,FALSE,"WP_C6";#N/A,#N/A,FALSE,"WP_C7";#N/A,#N/A,FALSE,"WP_C8";#N/A,#N/A,FALSE,"WP_C9";#N/A,#N/A,FALSE,"WP_C10";#N/A,#N/A,FALSE,"WP_C11";#N/A,#N/A,FALSE,"WP_C12";#N/A,#N/A,FALSE,"WP_C13";#N/A,#N/A,FALSE,"WP_C14";"WP_D1.1",#N/A,FALSE,"WP_D1";"WP_D1.2",#N/A,FALSE,"WP_D1";"WP_D1.3",#N/A,FALSE,"WP_D1";"WP_D1.4",#N/A,FALSE,"WP_D1";"WP_D1.5",#N/A,FALSE,"WP_D1";#N/A,#N/A,FALSE,"WP_D2";#N/A,#N/A,FALSE,"WP_E1 ";#N/A,#N/A,FALSE,"WP_E1.1";#N/A,#N/A,FALSE,"WP_E2";#N/A,#N/A,FALSE,"WP_E3";#N/A,#N/A,FALSE,"WP_E4";#N/A,#N/A,FALSE,"WP_F1";#N/A,#N/A,FALSE,"WP_F-2";#N/A,#N/A,FALSE,"WP_F-2-1";#N/A,#N/A,FALSE,"WP_F-2-2";#N/A,#N/A,FALSE,"WP_F-3";#N/A,#N/A,FALSE,"WP_F-3-1";#N/A,#N/A,FALSE,"WP_F-3-2";#N/A,#N/A,FALSE,"WP_F-4";#N/A,#N/A,FALSE,"WP_F-4.1";#N/A,#N/A,FALSE,"WP_F-4.2";#N/A,#N/A,FALSE,"WP_F-5";#N/A,#N/A,FALSE,"WP_F-6";#N/A,#N/A,FALSE,"WP_F-7"}</definedName>
    <definedName name="CWIP2" hidden="1">{#N/A,#N/A,FALSE,"SECT_G";#N/A,#N/A,FALSE,"WP_G6";#N/A,#N/A,FALSE,"WP_G14";#N/A,#N/A,FALSE,"WP_G15";#N/A,#N/A,FALSE,"WP_G-16";#N/A,#N/A,FALSE,"WP_G-17";#N/A,#N/A,FALSE,"WP_G-18a";#N/A,#N/A,FALSE,"WP_G-18b";#N/A,#N/A,FALSE,"WP_H1";#N/A,#N/A,FALSE,"WP_H1.1";#N/A,#N/A,FALSE,"WP_H1.2";#N/A,#N/A,FALSE,"WP_H3";#N/A,#N/A,FALSE,"WP_H3.1";#N/A,#N/A,FALSE,"WP_H4";#N/A,#N/A,FALSE,"WP_H4.1";#N/A,#N/A,FALSE,"WP_H4.2";#N/A,#N/A,FALSE,"WP_H4.3";#N/A,#N/A,FALSE,"WP_H4.4";#N/A,#N/A,FALSE,"WP_H4.5";#N/A,#N/A,FALSE,"WP_H4.6";#N/A,#N/A,FALSE,"WP_H5";#N/A,#N/A,FALSE,"WP_H6";#N/A,#N/A,FALSE,"WP_H7";#N/A,#N/A,FALSE,"WP_H8";#N/A,#N/A,FALSE,"WP_H8.1";#N/A,#N/A,FALSE,"WP_H8.2";#N/A,#N/A,FALSE,"WP_H9";#N/A,#N/A,FALSE,"WP_H9.1";#N/A,#N/A,FALSE,"WP_H9.2";#N/A,#N/A,FALSE,"WP_H10";#N/A,#N/A,FALSE,"WP_H10.1";#N/A,#N/A,FALSE,"WP_H10.2";#N/A,#N/A,FALSE,"WP_H11";#N/A,#N/A,FALSE,"WP_H12";#N/A,#N/A,FALSE,"WP_H13";#N/A,#N/A,FALSE,"WP_H14";#N/A,#N/A,FALSE,"WP_H15";#N/A,#N/A,FALSE,"WP_H16";#N/A,#N/A,FALSE,"WP_H17";#N/A,#N/A,FALSE,"WP_H18";#N/A,#N/A,FALSE,"WP_H19";#N/A,#N/A,FALSE,"WP_H20";#N/A,#N/A,FALSE,"WP_H21";#N/A,#N/A,FALSE,"WP_H22";#N/A,#N/A,FALSE,"WP_I1";#N/A,#N/A,FALSE,"WP_I2";#N/A,#N/A,FALSE,"WP_I3";#N/A,#N/A,FALSE,"WP_J1";#N/A,#N/A,FALSE,"WP_J2";#N/A,#N/A,FALSE,"WP_J3";#N/A,#N/A,FALSE,"WP_J4";#N/A,#N/A,FALSE,"WP_J5";#N/A,#N/A,FALSE,"WP_J6";#N/A,#N/A,FALSE,"SECT_K";#N/A,#N/A,FALSE,"SECT_L"}</definedName>
    <definedName name="d" hidden="1">#REF!</definedName>
    <definedName name="da3a" hidden="1">#REF!</definedName>
    <definedName name="DATA">#N/A</definedName>
    <definedName name="Data_Elec">#REF!</definedName>
    <definedName name="db" hidden="1">#REF!</definedName>
    <definedName name="dfghj" hidden="1">#REF!</definedName>
    <definedName name="dfl" hidden="1">#REF!</definedName>
    <definedName name="distr" hidden="1">{"wp_h4.2",#N/A,FALSE,"WP_H4.2";"wp_h4.3",#N/A,FALSE,"WP_H4.3"}</definedName>
    <definedName name="dle" hidden="1">#REF!</definedName>
    <definedName name="dp" hidden="1">#REF!</definedName>
    <definedName name="dsac" hidden="1">#REF!</definedName>
    <definedName name="dslakfjk" hidden="1">#REF!</definedName>
    <definedName name="dsld" hidden="1">#REF!</definedName>
    <definedName name="ecao" hidden="1">#REF!</definedName>
    <definedName name="ecsaop" hidden="1">#REF!</definedName>
    <definedName name="EEEE" hidden="1">{#N/A,#N/A,FALSE,"WP_B5";#N/A,#N/A,FALSE,"WP_B6";#N/A,#N/A,FALSE,"WP_B6.1";#N/A,#N/A,FALSE,"WP_B6.2";#N/A,#N/A,FALSE,"WP_B7";#N/A,#N/A,FALSE,"WP_B8";#N/A,#N/A,FALSE,"WP_B9";#N/A,#N/A,FALSE,"WP_C1";#N/A,#N/A,FALSE,"WP_C1.1";"WP_C1.2.1",#N/A,FALSE,"WP_C1.2";"WP_C1.2.2",#N/A,FALSE,"WP_C1.2";"WP_C1.2.3",#N/A,FALSE,"WP_C1.2";"WP_C1.2.4",#N/A,FALSE,"WP_C1.2";"WP_C1.2.5",#N/A,FALSE,"WP_C1.2";#N/A,#N/A,FALSE,"WP_C4";#N/A,#N/A,FALSE,"WP_C4a";#N/A,#N/A,FALSE,"WP_C4.1";#N/A,#N/A,FALSE,"WP_C4.2";#N/A,#N/A,FALSE,"WP_C4.3";#N/A,#N/A,FALSE,"WP_C5";#N/A,#N/A,FALSE,"WP_C7";#N/A,#N/A,FALSE,"WP_C8";#N/A,#N/A,FALSE,"WP_C9";#N/A,#N/A,FALSE,"WP_C10";#N/A,#N/A,FALSE,"WP_C11";#N/A,#N/A,FALSE,"WP_C12";#N/A,#N/A,FALSE,"WP_C13";#N/A,#N/A,FALSE,"WP_C14";"WP_D1.1",#N/A,FALSE,"WP_D1";"WP_D1.2",#N/A,FALSE,"WP_D1";"WP_D1.3",#N/A,FALSE,"WP_D1";"WP_D1.4",#N/A,FALSE,"WP_D1";"WP_D1.5",#N/A,FALSE,"WP_D1";#N/A,#N/A,FALSE,"WP_E1 ";#N/A,#N/A,FALSE,"WP_E1.1";#N/A,#N/A,FALSE,"WP_E2";#N/A,#N/A,FALSE,"WP_E3";#N/A,#N/A,FALSE,"WP_E4";#N/A,#N/A,FALSE,"WP_F1";#N/A,#N/A,FALSE,"WP_F-2";#N/A,#N/A,FALSE,"WP_F-2-1";#N/A,#N/A,FALSE,"WP_F-2-2";#N/A,#N/A,FALSE,"WP_F-3";#N/A,#N/A,FALSE,"WP_F-3-1";#N/A,#N/A,FALSE,"WP_F-3-2";#N/A,#N/A,FALSE,"WP_F-4";#N/A,#N/A,FALSE,"WP_F-4.1";#N/A,#N/A,FALSE,"WP_F-4.2";#N/A,#N/A,FALSE,"WP_F-5";#N/A,#N/A,FALSE,"WP_F-6";#N/A,#N/A,FALSE,"WP_F-7"}</definedName>
    <definedName name="ert" hidden="1">#REF!</definedName>
    <definedName name="ertyu" hidden="1">#REF!</definedName>
    <definedName name="EV__ALLOWSTOPEXPAND__" hidden="1">1</definedName>
    <definedName name="EV__EVCOM_OPTIONS__" hidden="1">8</definedName>
    <definedName name="EV__EXPOPTIONS__" hidden="1">1</definedName>
    <definedName name="EV__LASTREFTIME__" hidden="1">39198.5712152778</definedName>
    <definedName name="EV__LOCKEDCVW__BGE_FP" hidden="1">"INCOMESTATEMENT,ACTUAL,ALL_COMPANIES,NO_ORG,TOTALADJ,2002.TOTAL,PERIODIC,"</definedName>
    <definedName name="EV__LOCKEDCVW__CAPITAL" hidden="1">"ACTUAL,3XXXXX,CAPITAL_EXP_TYPES,MAJOR_CATEGORY,FACTORS,TOTAL_PORTFOLIO,2002.TOTAL,PERIODIC,"</definedName>
    <definedName name="EV__LOCKEDCVW__CPA" hidden="1">"O_M,ALL_ACTIVITIES,ACTUAL,ALL_SPENDERS,ALL_EXPTYPES,ALL_PROCESSES,OM_MAJOR_CATEGORY,2005.TOTAL,PERIODIC,"</definedName>
    <definedName name="EV__LOCKEDCVW__SLR" hidden="1">"2005_ORIGBUDGET,ALL_EXPTYPES,IN_UNIT,ALL_COMPANIES,ALL_EMPLOYEES,ALL_SPENDERS,2006.TOTAL,PERIODIC,"</definedName>
    <definedName name="EV__LOCKEDCVW__STAFF_PLANNING" hidden="1">"ALL_STAT_ACCOUNTS,ACTUAL,BGE_CC,ALL_EXP_RESOURCES,ALL_RESOURCES,2002.TOTAL,PERIODIC,"</definedName>
    <definedName name="EV__LOCKSTATUS__" hidden="1">1</definedName>
    <definedName name="EV__MAXEXPCOLS__" hidden="1">100</definedName>
    <definedName name="EV__MAXEXPROWS__" hidden="1">20000</definedName>
    <definedName name="EV__MEMORYCVW__" hidden="1">0</definedName>
    <definedName name="EV__WBEVMODE__" hidden="1">0</definedName>
    <definedName name="EV__WBREFOPTIONS__" hidden="1">134217799</definedName>
    <definedName name="EV__WBVERSION__" hidden="1">0</definedName>
    <definedName name="f" hidden="1">#REF!</definedName>
    <definedName name="fdv" hidden="1">#REF!</definedName>
    <definedName name="fff" hidden="1">#REF!</definedName>
    <definedName name="ffffff" hidden="1">#REF!</definedName>
    <definedName name="ffkf" hidden="1">#REF!</definedName>
    <definedName name="fkfkf" hidden="1">#REF!</definedName>
    <definedName name="fpfl" hidden="1">#REF!</definedName>
    <definedName name="FTY">#REF!</definedName>
    <definedName name="fvgbn" hidden="1">#REF!</definedName>
    <definedName name="Gas.calc" hidden="1">{"ARK_JURIS_FAC",#N/A,FALSE,"Ark_Fuel&amp;Rev"}</definedName>
    <definedName name="gfhj" hidden="1">#REF!</definedName>
    <definedName name="gggggg" hidden="1">#REF!</definedName>
    <definedName name="ghjk" hidden="1">#REF!</definedName>
    <definedName name="got" hidden="1">#REF!</definedName>
    <definedName name="haha" hidden="1">{"OMPA_FAC",#N/A,FALSE,"OMPA FAC"}</definedName>
    <definedName name="Header">#REF!</definedName>
    <definedName name="hhhhh" hidden="1">#REF!</definedName>
    <definedName name="HMMM" hidden="1">{#N/A,#N/A,FALSE,"SCH_B1";#N/A,#N/A,FALSE,"SCH_B2";#N/A,#N/A,FALSE,"SCH_B2.1";#N/A,#N/A,FALSE,"SCH_B2.2";#N/A,#N/A,FALSE,"SCH_B2.3";#N/A,#N/A,FALSE,"SCH_B3";#N/A,#N/A,FALSE,"SCH_B3.1";#N/A,#N/A,FALSE,"SCH_C1-a";#N/A,#N/A,FALSE,"SCH_C2";#N/A,#N/A,FALSE,"SCH_C2.1";#N/A,#N/A,FALSE,"SCH_D1A";#N/A,#N/A,FALSE,"SCH_D2";#N/A,#N/A,FALSE,"SCH_D2.1";#N/A,#N/A,FALSE,"SCH_E1";#N/A,#N/A,FALSE,"SCH_E1.1";#N/A,#N/A,FALSE,"SCH_F1";#N/A,#N/A,FALSE,"SCH_H1";#N/A,#N/A,FALSE,"SCH_H2";#N/A,#N/A,FALSE,"SCH_H2.1";#N/A,#N/A,FALSE,"SCH_I1";#N/A,#N/A,FALSE,"SCH_I1a";#N/A,#N/A,FALSE,"SCH_J1"}</definedName>
    <definedName name="HTML_CodePage" hidden="1">1252</definedName>
    <definedName name="HTML_Control" hidden="1">{"'Sheet1'!$A$1:$O$40"}</definedName>
    <definedName name="HTML_Description" hidden="1">""</definedName>
    <definedName name="HTML_Email" hidden="1">""</definedName>
    <definedName name="HTML_Header" hidden="1">"Sheet1"</definedName>
    <definedName name="HTML_LastUpdate" hidden="1">"2/5/99"</definedName>
    <definedName name="HTML_LineAfter" hidden="1">TRUE</definedName>
    <definedName name="HTML_LineBefore" hidden="1">TRUE</definedName>
    <definedName name="HTML_Name" hidden="1">"Aswath Damodaran"</definedName>
    <definedName name="HTML_OBDlg2" hidden="1">TRUE</definedName>
    <definedName name="HTML_OBDlg4" hidden="1">TRUE</definedName>
    <definedName name="HTML_OS" hidden="1">1</definedName>
    <definedName name="HTML_PathFileMac" hidden="1">"Macintosh HD:HomePageStuff:pc:datasets:implprem.html"</definedName>
    <definedName name="HTML_Title" hidden="1">"S&amp;P Implied Equity Premiums"</definedName>
    <definedName name="HTML1_1" hidden="1">"[RiskPremiumUS]Sheet1!$A$1:$M$38"</definedName>
    <definedName name="HTML1_10" hidden="1">""</definedName>
    <definedName name="HTML1_11" hidden="1">1</definedName>
    <definedName name="HTML1_12" hidden="1">"Zip 100:New_Home_Page:datafile:implpr.html"</definedName>
    <definedName name="HTML1_2" hidden="1">1</definedName>
    <definedName name="HTML1_3" hidden="1">"RiskPremiumUS"</definedName>
    <definedName name="HTML1_4" hidden="1">"Implied Risk Premiums for US"</definedName>
    <definedName name="HTML1_5" hidden="1">""</definedName>
    <definedName name="HTML1_6" hidden="1">-4146</definedName>
    <definedName name="HTML1_7" hidden="1">-4146</definedName>
    <definedName name="HTML1_8" hidden="1">"3/19/97"</definedName>
    <definedName name="HTML1_9" hidden="1">"Aswath Damodaran"</definedName>
    <definedName name="HTMLCount" hidden="1">1</definedName>
    <definedName name="ifch" hidden="1">#REF!</definedName>
    <definedName name="ipowAC" hidden="1">#REF!</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RED_BY_REPORTING_BANK_FDIC" hidden="1">"c6535"</definedName>
    <definedName name="IQ_ACQUISITION_RE_ASSETS" hidden="1">"c1628"</definedName>
    <definedName name="IQ_AD" hidden="1">"c7"</definedName>
    <definedName name="IQ_ADD_PAID_IN" hidden="1">"c1344"</definedName>
    <definedName name="IQ_ADDIN" hidden="1">"AUTO"</definedName>
    <definedName name="IQ_ADDITIONAL_NON_INT_INC_FDIC" hidden="1">"c6574"</definedName>
    <definedName name="IQ_ADJ_AVG_BANK_ASSETS" hidden="1">"c2671"</definedName>
    <definedName name="IQ_ADJUSTABLE_RATE_LOANS_FDIC" hidden="1">"c6375"</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TER_TAX_INCOME_FDIC" hidden="1">"c6583"</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TIONS" hidden="1">"c2837"</definedName>
    <definedName name="IQ_AIR_ORDERS" hidden="1">"c2836"</definedName>
    <definedName name="IQ_AIR_OWNED" hidden="1">"c2832"</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ENDED_BALANCE_PREVIOUS_YR_FDIC" hidden="1">"c6499"</definedName>
    <definedName name="IQ_AMORT_EXPENSE_FDIC" hidden="1">"c6677"</definedName>
    <definedName name="IQ_AMORTIZATION" hidden="1">"c1591"</definedName>
    <definedName name="IQ_AMORTIZED_COST_FDIC" hidden="1">"c6426"</definedName>
    <definedName name="IQ_AMT_OUT" hidden="1">"c2145"</definedName>
    <definedName name="IQ_ANNU_DISTRIBUTION_UNIT" hidden="1">"c3004"</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"c2126"</definedName>
    <definedName name="IQ_ASSET_BACKED_FDIC" hidden="1">"c6301"</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HELD_FDIC" hidden="1">"c6305"</definedName>
    <definedName name="IQ_ASSETS_OPER_LEASE_DEPR" hidden="1">"c2070"</definedName>
    <definedName name="IQ_ASSETS_OPER_LEASE_GROSS" hidden="1">"c2071"</definedName>
    <definedName name="IQ_ASSETS_PER_EMPLOYEE_FDIC" hidden="1">"c6737"</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TO_WRITTEN" hidden="1">"c62"</definedName>
    <definedName name="IQ_AVAILABLE_FOR_SALE_FDIC" hidden="1">"c6409"</definedName>
    <definedName name="IQ_AVERAGE_ASSETS_FDIC" hidden="1">"c6362"</definedName>
    <definedName name="IQ_AVERAGE_ASSETS_QUART_FDIC" hidden="1">"c6363"</definedName>
    <definedName name="IQ_AVERAGE_EARNING_ASSETS_FDIC" hidden="1">"c6748"</definedName>
    <definedName name="IQ_AVERAGE_EQUITY_FDIC" hidden="1">"c6749"</definedName>
    <definedName name="IQ_AVERAGE_LOANS_FDIC" hidden="1">"c6750"</definedName>
    <definedName name="IQ_AVG_BANK_ASSETS" hidden="1">"c2072"</definedName>
    <definedName name="IQ_AVG_BANK_LOANS" hidden="1">"c2073"</definedName>
    <definedName name="IQ_AVG_BROKER_REC" hidden="1">"c63"</definedName>
    <definedName name="IQ_AVG_BROKER_REC_NO" hidden="1">"c64"</definedName>
    <definedName name="IQ_AVG_BROKER_REC_NO_REUT" hidden="1">"c5315"</definedName>
    <definedName name="IQ_AVG_BROKER_REC_REUT" hidden="1">"c3630"</definedName>
    <definedName name="IQ_AVG_DAILY_VOL" hidden="1">"c65"</definedName>
    <definedName name="IQ_AVG_EMPLOYEES" hidden="1">"c6019"</definedName>
    <definedName name="IQ_AVG_INDUSTRY_REC" hidden="1">"c4455"</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MKTCAP" hidden="1">"c80"</definedName>
    <definedName name="IQ_AVG_PRICE" hidden="1">"c81"</definedName>
    <definedName name="IQ_AVG_SHAREOUTSTANDING" hidden="1">"c83"</definedName>
    <definedName name="IQ_AVG_TEMP_EMPLOYEES" hidden="1">"c6020"</definedName>
    <definedName name="IQ_AVG_TEV" hidden="1">"c84"</definedName>
    <definedName name="IQ_AVG_VOLUME" hidden="1">"c1346"</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S_FOREIGN_COUNTRIES_TOTAL_DEPOSITS_FDIC" hidden="1">"c6475"</definedName>
    <definedName name="IQ_BASIC_EPS_EXCL" hidden="1">"c85"</definedName>
    <definedName name="IQ_BASIC_EPS_INCL" hidden="1">"c86"</definedName>
    <definedName name="IQ_BASIC_NORMAL_EPS" hidden="1">"c1592"</definedName>
    <definedName name="IQ_BASIC_WEIGHT" hidden="1">"c87"</definedName>
    <definedName name="IQ_BENCHMARK_SECURITY" hidden="1">"c2154"</definedName>
    <definedName name="IQ_BENCHMARK_SPRD" hidden="1">"c2153"</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OND_COUPON" hidden="1">"c2183"</definedName>
    <definedName name="IQ_BOND_COUPON_TYPE" hidden="1">"c2184"</definedName>
    <definedName name="IQ_BOND_PRICE" hidden="1">"c2162"</definedName>
    <definedName name="IQ_BROK_COMISSION" hidden="1">"c98"</definedName>
    <definedName name="IQ_BROK_COMMISSION" hidden="1">"c3514"</definedName>
    <definedName name="IQ_BROKERED_DEPOSITS_FDIC" hidden="1">"c6486"</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REV" hidden="1">"c4068"</definedName>
    <definedName name="IQ_BUS_SEG_REV_ABS" hidden="1">"c4090"</definedName>
    <definedName name="IQ_BUS_SEG_REV_TOTAL" hidden="1">"c4106"</definedName>
    <definedName name="IQ_BUSINESS_DESCRIPTION" hidden="1">"c322"</definedName>
    <definedName name="IQ_BV_OVER_SHARES" hidden="1">"c1349"</definedName>
    <definedName name="IQ_BV_SHARE" hidden="1">"c100"</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Q_EST" hidden="1">"c6796"</definedName>
    <definedName name="IQ_CAL_Q_EST_REUT" hidden="1">"c6800"</definedName>
    <definedName name="IQ_CAL_Y" hidden="1">"c102"</definedName>
    <definedName name="IQ_CAL_Y_EST" hidden="1">"c6797"</definedName>
    <definedName name="IQ_CAL_Y_EST_REUT" hidden="1">"c6801"</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CONVERSION" hidden="1">"c117"</definedName>
    <definedName name="IQ_CASH_DIVIDENDS_NET_INCOME_FDIC" hidden="1">"c6738"</definedName>
    <definedName name="IQ_CASH_DUE_BANKS" hidden="1">"c1351"</definedName>
    <definedName name="IQ_CASH_EQUIV" hidden="1">"c118"</definedName>
    <definedName name="IQ_CASH_FINAN" hidden="1">"c119"</definedName>
    <definedName name="IQ_CASH_FLOW_ACT_OR_EST" hidden="1">"c4154"</definedName>
    <definedName name="IQ_CASH_IN_PROCESS_FDIC" hidden="1">"c6386"</definedName>
    <definedName name="IQ_CASH_INTEREST" hidden="1">"c120"</definedName>
    <definedName name="IQ_CASH_INTEREST_FINAN" hidden="1">"c6295"</definedName>
    <definedName name="IQ_CASH_INTEREST_INVEST" hidden="1">"c6294"</definedName>
    <definedName name="IQ_CASH_INTEREST_OPER" hidden="1">"c6293"</definedName>
    <definedName name="IQ_CASH_INVEST" hidden="1">"c121"</definedName>
    <definedName name="IQ_CASH_OPER" hidden="1">"c122"</definedName>
    <definedName name="IQ_CASH_OPER_ACT_OR_EST" hidden="1">"c4164"</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ASH_TAXES_FINAN" hidden="1">"c6292"</definedName>
    <definedName name="IQ_CASH_TAXES_INVEST" hidden="1">"c6291"</definedName>
    <definedName name="IQ_CASH_TAXES_OPER" hidden="1">"c6290"</definedName>
    <definedName name="IQ_CCE_FDIC" hidden="1">"c6296"</definedName>
    <definedName name="IQ_CDS_ASK" hidden="1">"c6027"</definedName>
    <definedName name="IQ_CDS_BID" hidden="1">"c6026"</definedName>
    <definedName name="IQ_CDS_CURRENCY" hidden="1">"c6031"</definedName>
    <definedName name="IQ_CDS_EVAL_DATE" hidden="1">"c6029"</definedName>
    <definedName name="IQ_CDS_MID" hidden="1">"c6028"</definedName>
    <definedName name="IQ_CDS_NAME" hidden="1">"c6034"</definedName>
    <definedName name="IQ_CDS_TERM" hidden="1">"c6030"</definedName>
    <definedName name="IQ_CDS_TYPE" hidden="1">"c6025"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H">110000</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MO_FDIC" hidden="1">"c6406"</definedName>
    <definedName name="IQ_COGS" hidden="1">"c175"</definedName>
    <definedName name="IQ_COLLECTION_DOMESTIC_FDIC" hidden="1">"c6387"</definedName>
    <definedName name="IQ_COMBINED_RATIO" hidden="1">"c176"</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DOM" hidden="1">"c177"</definedName>
    <definedName name="IQ_COMMERCIAL_FIRE_WRITTEN" hidden="1">"c178"</definedName>
    <definedName name="IQ_COMMERCIAL_INDUSTRIAL_CHARGE_OFFS_FDIC" hidden="1">"c6598"</definedName>
    <definedName name="IQ_COMMERCIAL_INDUSTRIAL_LOANS_NET_FDIC" hidden="1">"c6317"</definedName>
    <definedName name="IQ_COMMERCIAL_INDUSTRIAL_NET_CHARGE_OFFS_FDIC" hidden="1">"c6636"</definedName>
    <definedName name="IQ_COMMERCIAL_INDUSTRIAL_RECOVERIES_FDIC" hidden="1">"c6617"</definedName>
    <definedName name="IQ_COMMERCIAL_INDUSTRIAL_TOTAL_LOANS_FOREIGN_FDIC" hidden="1">"c6451"</definedName>
    <definedName name="IQ_COMMERCIAL_MORT" hidden="1">"c179"</definedName>
    <definedName name="IQ_COMMERCIAL_RE_CONSTRUCTION_LAND_DEV_FDIC" hidden="1">"c6526"</definedName>
    <definedName name="IQ_COMMERCIAL_RE_LOANS_FDIC" hidden="1">"c6312"</definedName>
    <definedName name="IQ_COMMISS_FEES" hidden="1">"c180"</definedName>
    <definedName name="IQ_COMMISSION_DEF" hidden="1">"c181"</definedName>
    <definedName name="IQ_COMMITMENTS_MATURITY_EXCEEDING_1YR_FDIC" hidden="1">"c6531"</definedName>
    <definedName name="IQ_COMMITMENTS_NOT_SECURED_RE_FDIC" hidden="1">"c6528"</definedName>
    <definedName name="IQ_COMMITMENTS_SECURED_RE_FDIC" hidden="1">"c6527"</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FDIC" hidden="1">"c6350"</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DEV_LOANS_FDIC" hidden="1">"c6313"</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STRUCTION_LOANS" hidden="1">"c222"</definedName>
    <definedName name="IQ_CONSUMER_LOANS" hidden="1">"c223"</definedName>
    <definedName name="IQ_CONTRACTS_OTHER_COMMODITIES_EQUITIES._FDIC" hidden="1">"c6522"</definedName>
    <definedName name="IQ_CONV_DATE" hidden="1">"c2191"</definedName>
    <definedName name="IQ_CONV_EXP_DATE" hidden="1">"c3043"</definedName>
    <definedName name="IQ_CONV_PREMIUM" hidden="1">"c2195"</definedName>
    <definedName name="IQ_CONV_PRICE" hidden="1">"c2193"</definedName>
    <definedName name="IQ_CONV_RATIO" hidden="1">"c2192"</definedName>
    <definedName name="IQ_CONV_SECURITY" hidden="1">"c2189"</definedName>
    <definedName name="IQ_CONV_SECURITY_ISSUER" hidden="1">"c2190"</definedName>
    <definedName name="IQ_CONV_SECURITY_PRICE" hidden="1">"c2194"</definedName>
    <definedName name="IQ_CONVERT" hidden="1">"c2536"</definedName>
    <definedName name="IQ_CONVERT_PCT" hidden="1">"c2537"</definedName>
    <definedName name="IQ_CONVEXITY" hidden="1">"c2182"</definedName>
    <definedName name="IQ_CONVEYED_TO_OTHERS_FDIC" hidden="1">"c6534"</definedName>
    <definedName name="IQ_CORE_CAPITAL_RATIO_FDIC" hidden="1">"c6745"</definedName>
    <definedName name="IQ_COST_BORROWING" hidden="1">"c2936"</definedName>
    <definedName name="IQ_COST_BORROWINGS" hidden="1">"c225"</definedName>
    <definedName name="IQ_COST_OF_FUNDING_ASSETS_FDIC" hidden="1">"c6725"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P" hidden="1">"c2495"</definedName>
    <definedName name="IQ_CP_PCT" hidden="1">"c2496"</definedName>
    <definedName name="IQ_CQ">5000</definedName>
    <definedName name="IQ_CREDIT_CARD_CHARGE_OFFS_FDIC" hidden="1">"c6652"</definedName>
    <definedName name="IQ_CREDIT_CARD_FEE_BNK" hidden="1">"c231"</definedName>
    <definedName name="IQ_CREDIT_CARD_FEE_FIN" hidden="1">"c1583"</definedName>
    <definedName name="IQ_CREDIT_CARD_LINES_FDIC" hidden="1">"c6525"</definedName>
    <definedName name="IQ_CREDIT_CARD_LOANS_FDIC" hidden="1">"c6319"</definedName>
    <definedName name="IQ_CREDIT_CARD_NET_CHARGE_OFFS_FDIC" hidden="1">"c6654"</definedName>
    <definedName name="IQ_CREDIT_CARD_RECOVERIES_FDIC" hidden="1">"c6653"</definedName>
    <definedName name="IQ_CREDIT_LOSS_CF" hidden="1">"c232"</definedName>
    <definedName name="IQ_CREDIT_LOSS_PROVISION_NET_CHARGE_OFFS_FDIC" hidden="1">"c6734"</definedName>
    <definedName name="IQ_CUMULATIVE_SPLIT_FACTOR" hidden="1">"c2094"</definedName>
    <definedName name="IQ_CURR_DOMESTIC_TAXES" hidden="1">"c2074"</definedName>
    <definedName name="IQ_CURR_FOREIGN_TAXES" hidden="1">"c2075"</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BENCHMARK" hidden="1">"c6780"</definedName>
    <definedName name="IQ_CURRENT_BENCHMARK_CIQID" hidden="1">"c6781"</definedName>
    <definedName name="IQ_CURRENT_BENCHMARK_MATURITY" hidden="1">"c6782"</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Y">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ILY">500000</definedName>
    <definedName name="IQ_DATED_DATE" hidden="1">"c2185"</definedName>
    <definedName name="IQ_DAY_COUNT" hidden="1">"c2161"</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MAND_DEPOSITS_FDIC" hidden="1">"c6489"</definedName>
    <definedName name="IQ_DEPOSIT_ACCOUNTS_LESS_THAN_100K_FDIC" hidden="1">"c6494"</definedName>
    <definedName name="IQ_DEPOSIT_ACCOUNTS_MORE_THAN_100K_FDIC" hidden="1">"c6492"</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FIN" hidden="1">"c321"</definedName>
    <definedName name="IQ_DEPOSITS_HELD_DOMESTIC_FDIC" hidden="1">"c6340"</definedName>
    <definedName name="IQ_DEPOSITS_HELD_FOREIGN_FDIC" hidden="1">"c6341"</definedName>
    <definedName name="IQ_DEPOSITS_INTEREST_SECURITIES" hidden="1">"c5509"</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RE_AMORT" hidden="1">"c1360"</definedName>
    <definedName name="IQ_DEPRE_AMORT_SUPPL" hidden="1">"c1593"</definedName>
    <definedName name="IQ_DEPRE_DEPLE" hidden="1">"c1361"</definedName>
    <definedName name="IQ_DEPRE_SUPP" hidden="1">"c1443"</definedName>
    <definedName name="IQ_DERIVATIVES_FDIC" hidden="1">"c6523"</definedName>
    <definedName name="IQ_DESCRIPTION_LONG" hidden="1">"c1520"</definedName>
    <definedName name="IQ_DEVELOP_LAND" hidden="1">"c323"</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STRIBUTABLE_CASH" hidden="1">"c3002"</definedName>
    <definedName name="IQ_DISTRIBUTABLE_CASH_ACT_OR_EST" hidden="1">"c4278"</definedName>
    <definedName name="IQ_DISTRIBUTABLE_CASH_PAYOUT" hidden="1">"c3005"</definedName>
    <definedName name="IQ_DISTRIBUTABLE_CASH_SHARE" hidden="1">"c3003"</definedName>
    <definedName name="IQ_DISTRIBUTABLE_CASH_SHARE_ACT_OR_EST" hidden="1">"c4286"</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IVIDENDS_DECLARED_COMMON_FDIC" hidden="1">"c6659"</definedName>
    <definedName name="IQ_DIVIDENDS_DECLARED_PREFERRED_FDIC" hidden="1">"c6658"</definedName>
    <definedName name="IQ_DIVIDENDS_FDIC" hidden="1">"c6660"</definedName>
    <definedName name="IQ_DNB_OTHER_EXP_INC_TAX_US" hidden="1">"c6787"</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OC_CLAUSE" hidden="1">"c6032"</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URATION" hidden="1">"c2181"</definedName>
    <definedName name="IQ_EARNING_ASSET_YIELD" hidden="1">"c343"</definedName>
    <definedName name="IQ_EARNING_ASSETS_FDIC" hidden="1">"c6360"</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REUT" hidden="1">"c5314"</definedName>
    <definedName name="IQ_EARNINGS_COVERAGE_NET_CHARGE_OFFS_FDIC" hidden="1">"c6735"</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EQ_INC" hidden="1">"c3498"</definedName>
    <definedName name="IQ_EBIT_EQ_INC_EXCL_SBC" hidden="1">"c3502"</definedName>
    <definedName name="IQ_EBIT_EXCL_SBC" hidden="1">"c3082"</definedName>
    <definedName name="IQ_EBIT_GW_ACT_OR_EST" hidden="1">"c4306"</definedName>
    <definedName name="IQ_EBIT_INT" hidden="1">"c360"</definedName>
    <definedName name="IQ_EBIT_MARGIN" hidden="1">"c359"</definedName>
    <definedName name="IQ_EBIT_OVER_IE" hidden="1">"c1369"</definedName>
    <definedName name="IQ_EBIT_SBC_ACT_OR_EST" hidden="1">"c4316"</definedName>
    <definedName name="IQ_EBIT_SBC_GW_ACT_OR_EST" hidden="1">"c4320"</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ST_REUT" hidden="1">"c3640"</definedName>
    <definedName name="IQ_EBITDA_EXCL_SBC" hidden="1">"c3081"</definedName>
    <definedName name="IQ_EBITDA_HIGH_EST" hidden="1">"c370"</definedName>
    <definedName name="IQ_EBITDA_HIGH_EST_REUT" hidden="1">"c3642"</definedName>
    <definedName name="IQ_EBITDA_INT" hidden="1">"c373"</definedName>
    <definedName name="IQ_EBITDA_LOW_EST" hidden="1">"c371"</definedName>
    <definedName name="IQ_EBITDA_LOW_EST_REUT" hidden="1">"c3643"</definedName>
    <definedName name="IQ_EBITDA_MARGIN" hidden="1">"c372"</definedName>
    <definedName name="IQ_EBITDA_MEDIAN_EST" hidden="1">"c1663"</definedName>
    <definedName name="IQ_EBITDA_MEDIAN_EST_REUT" hidden="1">"c3641"</definedName>
    <definedName name="IQ_EBITDA_NUM_EST" hidden="1">"c374"</definedName>
    <definedName name="IQ_EBITDA_NUM_EST_REUT" hidden="1">"c3644"</definedName>
    <definedName name="IQ_EBITDA_OVER_TOTAL_IE" hidden="1">"c1371"</definedName>
    <definedName name="IQ_EBITDA_SBC_ACT_OR_EST" hidden="1">"c4337"</definedName>
    <definedName name="IQ_EBITDA_STDDEV_EST" hidden="1">"c375"</definedName>
    <definedName name="IQ_EBITDA_STDDEV_EST_REUT" hidden="1">"c3645"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 hidden="1">"c6215"</definedName>
    <definedName name="IQ_EBT_REIT" hidden="1">"c389"</definedName>
    <definedName name="IQ_EBT_SBC_ACT_OR_EST" hidden="1">"c4350"</definedName>
    <definedName name="IQ_EBT_SBC_GW_ACT_OR_EST" hidden="1">"c4354"</definedName>
    <definedName name="IQ_EBT_UTI" hidden="1">"c390"</definedName>
    <definedName name="IQ_ECS_AUTHORIZED_SHARES" hidden="1">"c5583"</definedName>
    <definedName name="IQ_ECS_AUTHORIZED_SHARES_ABS" hidden="1">"c5597"</definedName>
    <definedName name="IQ_ECS_CONVERT_FACTOR" hidden="1">"c5581"</definedName>
    <definedName name="IQ_ECS_CONVERT_FACTOR_ABS" hidden="1">"c5595"</definedName>
    <definedName name="IQ_ECS_CONVERT_INTO" hidden="1">"c5580"</definedName>
    <definedName name="IQ_ECS_CONVERT_INTO_ABS" hidden="1">"c5594"</definedName>
    <definedName name="IQ_ECS_CONVERT_TYPE" hidden="1">"c5579"</definedName>
    <definedName name="IQ_ECS_CONVERT_TYPE_ABS" hidden="1">"c5593"</definedName>
    <definedName name="IQ_ECS_INACTIVE_DATE" hidden="1">"c5576"</definedName>
    <definedName name="IQ_ECS_INACTIVE_DATE_ABS" hidden="1">"c5590"</definedName>
    <definedName name="IQ_ECS_NAME" hidden="1">"c5571"</definedName>
    <definedName name="IQ_ECS_NAME_ABS" hidden="1">"c5585"</definedName>
    <definedName name="IQ_ECS_NUM_SHAREHOLDERS" hidden="1">"c5584"</definedName>
    <definedName name="IQ_ECS_NUM_SHAREHOLDERS_ABS" hidden="1">"c5598"</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SHARES_OUT_BS_DATE" hidden="1">"c5572"</definedName>
    <definedName name="IQ_ECS_SHARES_OUT_BS_DATE_ABS" hidden="1">"c5586"</definedName>
    <definedName name="IQ_ECS_SHARES_OUT_FILING_DATE" hidden="1">"c5573"</definedName>
    <definedName name="IQ_ECS_SHARES_OUT_FILING_DATE_ABS" hidden="1">"c5587"</definedName>
    <definedName name="IQ_ECS_START_DATE" hidden="1">"c5575"</definedName>
    <definedName name="IQ_ECS_START_DATE_ABS" hidden="1">"c5589"</definedName>
    <definedName name="IQ_ECS_TYPE" hidden="1">"c5574"</definedName>
    <definedName name="IQ_ECS_TYPE_ABS" hidden="1">"c5588"</definedName>
    <definedName name="IQ_ECS_VOTING" hidden="1">"c5582"</definedName>
    <definedName name="IQ_ECS_VOTING_ABS" hidden="1">"c5596"</definedName>
    <definedName name="IQ_EFFECT_SPECIAL_CHARGE" hidden="1">"c1595"</definedName>
    <definedName name="IQ_EFFECT_TAX_RATE" hidden="1">"c1899"</definedName>
    <definedName name="IQ_EFFICIENCY_RATIO" hidden="1">"c391"</definedName>
    <definedName name="IQ_EFFICIENCY_RATIO_FDIC" hidden="1">"c6736"</definedName>
    <definedName name="IQ_EMPLOYEES" hidden="1">"c392"</definedName>
    <definedName name="IQ_ENTERPRISE_VALUE" hidden="1">"c1348"</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EST" hidden="1">"c399"</definedName>
    <definedName name="IQ_EPS_EST_REUT" hidden="1">"c5453"</definedName>
    <definedName name="IQ_EPS_GW_EST" hidden="1">"c1737"</definedName>
    <definedName name="IQ_EPS_GW_EST_REUT" hidden="1">"c5389"</definedName>
    <definedName name="IQ_EPS_GW_HIGH_EST" hidden="1">"c1739"</definedName>
    <definedName name="IQ_EPS_GW_HIGH_EST_REUT" hidden="1">"c5391"</definedName>
    <definedName name="IQ_EPS_GW_LOW_EST" hidden="1">"c1740"</definedName>
    <definedName name="IQ_EPS_GW_LOW_EST_REUT" hidden="1">"c5392"</definedName>
    <definedName name="IQ_EPS_GW_MEDIAN_EST" hidden="1">"c1738"</definedName>
    <definedName name="IQ_EPS_GW_MEDIAN_EST_REUT" hidden="1">"c5390"</definedName>
    <definedName name="IQ_EPS_GW_NUM_EST" hidden="1">"c1741"</definedName>
    <definedName name="IQ_EPS_GW_NUM_EST_REUT" hidden="1">"c5393"</definedName>
    <definedName name="IQ_EPS_GW_STDDEV_EST" hidden="1">"c1742"</definedName>
    <definedName name="IQ_EPS_GW_STDDEV_EST_REUT" hidden="1">"c5394"</definedName>
    <definedName name="IQ_EPS_HIGH_EST" hidden="1">"c400"</definedName>
    <definedName name="IQ_EPS_HIGH_EST_REUT" hidden="1">"c5454"</definedName>
    <definedName name="IQ_EPS_LOW_EST" hidden="1">"c401"</definedName>
    <definedName name="IQ_EPS_LOW_EST_REUT" hidden="1">"c5455"</definedName>
    <definedName name="IQ_EPS_MEDIAN_EST" hidden="1">"c1661"</definedName>
    <definedName name="IQ_EPS_MEDIAN_EST_REUT" hidden="1">"c5456"</definedName>
    <definedName name="IQ_EPS_NORM" hidden="1">"c1902"</definedName>
    <definedName name="IQ_EPS_NORM_EST" hidden="1">"c2226"</definedName>
    <definedName name="IQ_EPS_NORM_EST_REUT" hidden="1">"c5326"</definedName>
    <definedName name="IQ_EPS_NORM_HIGH_EST" hidden="1">"c2228"</definedName>
    <definedName name="IQ_EPS_NORM_HIGH_EST_REUT" hidden="1">"c5328"</definedName>
    <definedName name="IQ_EPS_NORM_LOW_EST" hidden="1">"c2229"</definedName>
    <definedName name="IQ_EPS_NORM_LOW_EST_REUT" hidden="1">"c5329"</definedName>
    <definedName name="IQ_EPS_NORM_MEDIAN_EST" hidden="1">"c2227"</definedName>
    <definedName name="IQ_EPS_NORM_MEDIAN_EST_REUT" hidden="1">"c5327"</definedName>
    <definedName name="IQ_EPS_NORM_NUM_EST" hidden="1">"c2230"</definedName>
    <definedName name="IQ_EPS_NORM_NUM_EST_REUT" hidden="1">"c5330"</definedName>
    <definedName name="IQ_EPS_NORM_STDDEV_EST" hidden="1">"c2231"</definedName>
    <definedName name="IQ_EPS_NORM_STDDEV_EST_REUT" hidden="1">"c5331"</definedName>
    <definedName name="IQ_EPS_NUM_EST" hidden="1">"c402"</definedName>
    <definedName name="IQ_EPS_NUM_EST_REUT" hidden="1">"c5451"</definedName>
    <definedName name="IQ_EPS_REPORTED_EST" hidden="1">"c1744"</definedName>
    <definedName name="IQ_EPS_REPORTED_EST_REUT" hidden="1">"c5396"</definedName>
    <definedName name="IQ_EPS_REPORTED_HIGH_EST" hidden="1">"c1746"</definedName>
    <definedName name="IQ_EPS_REPORTED_HIGH_EST_REUT" hidden="1">"c5398"</definedName>
    <definedName name="IQ_EPS_REPORTED_LOW_EST" hidden="1">"c1747"</definedName>
    <definedName name="IQ_EPS_REPORTED_LOW_EST_REUT" hidden="1">"c5399"</definedName>
    <definedName name="IQ_EPS_REPORTED_MEDIAN_EST" hidden="1">"c1745"</definedName>
    <definedName name="IQ_EPS_REPORTED_MEDIAN_EST_REUT" hidden="1">"c5397"</definedName>
    <definedName name="IQ_EPS_REPORTED_NUM_EST" hidden="1">"c1748"</definedName>
    <definedName name="IQ_EPS_REPORTED_NUM_EST_REUT" hidden="1">"c5400"</definedName>
    <definedName name="IQ_EPS_REPORTED_STDDEV_EST" hidden="1">"c1749"</definedName>
    <definedName name="IQ_EPS_REPORTED_STDDEV_EST_REUT" hidden="1">"c5401"</definedName>
    <definedName name="IQ_EPS_SBC_ACT_OR_EST" hidden="1">"c4376"</definedName>
    <definedName name="IQ_EPS_SBC_GW_ACT_OR_EST" hidden="1">"c4380"</definedName>
    <definedName name="IQ_EPS_STDDEV_EST" hidden="1">"c403"</definedName>
    <definedName name="IQ_EPS_STDDEV_EST_REUT" hidden="1">"c5452"</definedName>
    <definedName name="IQ_EQUITY_AFFIL" hidden="1">"c1451"</definedName>
    <definedName name="IQ_EQUITY_CAPITAL_ASSETS_FDIC" hidden="1">"c6744"</definedName>
    <definedName name="IQ_EQUITY_FDIC" hidden="1">"c6353"</definedName>
    <definedName name="IQ_EQUITY_METHOD" hidden="1">"c404"</definedName>
    <definedName name="IQ_EQUITY_SECURITIES_FDIC" hidden="1">"c6304"</definedName>
    <definedName name="IQ_EQUITY_SECURITY_EXPOSURES_FDIC" hidden="1">"c6664"</definedName>
    <definedName name="IQ_EQV_OVER_BV" hidden="1">"c1596"</definedName>
    <definedName name="IQ_EQV_OVER_LTM_PRETAX_INC" hidden="1">"c1390"</definedName>
    <definedName name="IQ_ESOP_DEBT" hidden="1">"c1597"</definedName>
    <definedName name="IQ_EST_ACT_EPS_GW" hidden="1">"c1743"</definedName>
    <definedName name="IQ_EST_ACT_EPS_GW_REUT" hidden="1">"c5395"</definedName>
    <definedName name="IQ_EST_ACT_EPS_NORM" hidden="1">"c2232"</definedName>
    <definedName name="IQ_EST_ACT_EPS_NORM_REUT" hidden="1">"c5332"</definedName>
    <definedName name="IQ_EST_ACT_EPS_REPORTED" hidden="1">"c1750"</definedName>
    <definedName name="IQ_EST_ACT_EPS_REPORTED_REUT" hidden="1">"c5402"</definedName>
    <definedName name="IQ_EST_CURRENCY" hidden="1">"c2140"</definedName>
    <definedName name="IQ_EST_CURRENCY_REUT" hidden="1">"c5437"</definedName>
    <definedName name="IQ_EST_DATE" hidden="1">"c1634"</definedName>
    <definedName name="IQ_EST_DATE_REUT" hidden="1">"c5438"</definedName>
    <definedName name="IQ_EST_EPS_GROWTH_1YR" hidden="1">"c1636"</definedName>
    <definedName name="IQ_EST_EPS_GROWTH_1YR_REUT" hidden="1">"c3646"</definedName>
    <definedName name="IQ_EST_EPS_GROWTH_5YR" hidden="1">"c1655"</definedName>
    <definedName name="IQ_EST_EPS_GROWTH_5YR_REUT" hidden="1">"c3633"</definedName>
    <definedName name="IQ_EST_EPS_GROWTH_Q_1YR" hidden="1">"c1641"</definedName>
    <definedName name="IQ_EST_EPS_GROWTH_Q_1YR_REUT" hidden="1">"c5410"</definedName>
    <definedName name="IQ_EST_EPS_GW_DIFF" hidden="1">"c1891"</definedName>
    <definedName name="IQ_EST_EPS_GW_DIFF_REUT" hidden="1">"c5429"</definedName>
    <definedName name="IQ_EST_EPS_GW_SURPRISE_PERCENT" hidden="1">"c1892"</definedName>
    <definedName name="IQ_EST_EPS_GW_SURPRISE_PERCENT_REUT" hidden="1">"c5430"</definedName>
    <definedName name="IQ_EST_EPS_NORM_DIFF" hidden="1">"c2247"</definedName>
    <definedName name="IQ_EST_EPS_NORM_DIFF_REUT" hidden="1">"c5411"</definedName>
    <definedName name="IQ_EST_EPS_NORM_SURPRISE_PERCENT" hidden="1">"c2248"</definedName>
    <definedName name="IQ_EST_EPS_NORM_SURPRISE_PERCENT_REUT" hidden="1">"c5412"</definedName>
    <definedName name="IQ_EST_EPS_REPORT_DIFF" hidden="1">"c1893"</definedName>
    <definedName name="IQ_EST_EPS_REPORT_DIFF_REUT" hidden="1">"c5431"</definedName>
    <definedName name="IQ_EST_EPS_REPORT_SURPRISE_PERCENT" hidden="1">"c1894"</definedName>
    <definedName name="IQ_EST_EPS_REPORT_SURPRISE_PERCENT_REUT" hidden="1">"c5432"</definedName>
    <definedName name="IQ_EST_VENDOR" hidden="1">"c5564"</definedName>
    <definedName name="IQ_ESTIMATED_ASSESSABLE_DEPOSITS_FDIC" hidden="1">"c6490"</definedName>
    <definedName name="IQ_ESTIMATED_INSURED_DEPOSITS_FDIC" hidden="1">"c6491"</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XCHANGE" hidden="1">"c405"</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ITEMS" hidden="1">"c1459"</definedName>
    <definedName name="IQ_EXTRAORDINARY_GAINS_FDIC" hidden="1">"c6586"</definedName>
    <definedName name="IQ_FAIR_VALUE_FDIC" hidden="1">"c6427"</definedName>
    <definedName name="IQ_FARM_LOANS_NET_FDIC" hidden="1">"c6316"</definedName>
    <definedName name="IQ_FARM_LOANS_TOTAL_LOANS_FOREIGN_FDIC" hidden="1">"c6450"</definedName>
    <definedName name="IQ_FARMLAND_LOANS_FDIC" hidden="1">"c6314"</definedName>
    <definedName name="IQ_FDIC" hidden="1">"c417"</definedName>
    <definedName name="IQ_FED_FUNDS_PURCHASED_FDIC" hidden="1">"c6343"</definedName>
    <definedName name="IQ_FED_FUNDS_SOLD_FDIC" hidden="1">"c6307"</definedName>
    <definedName name="IQ_FEDFUNDS_SOLD" hidden="1">"c2256"</definedName>
    <definedName name="IQ_FFO" hidden="1">"c1574"</definedName>
    <definedName name="IQ_FFO_ADJ_ACT_OR_EST" hidden="1">"c4435"</definedName>
    <definedName name="IQ_FFO_PAYOUT_RATIO" hidden="1">"c3492"</definedName>
    <definedName name="IQ_FFO_SHARE_ACT_OR_EST" hidden="1">"c4446"</definedName>
    <definedName name="IQ_FH">100000</definedName>
    <definedName name="IQ_FHLB_ADVANCES_FDIC" hidden="1">"c6366"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DUCIARY_ACTIVITIES_FDIC" hidden="1">"c6571"</definedName>
    <definedName name="IQ_FIFETEEN_YEAR_FIXED_AND_FLOATING_RATE_FDIC" hidden="1">"c6423"</definedName>
    <definedName name="IQ_FIFETEEN_YEAR_MORTGAGE_PASS_THROUGHS_FDIC" hidden="1">"c6415"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DEBT_CURRENT" hidden="1">"c429"</definedName>
    <definedName name="IQ_FIN_DIV_DEBT_LT" hidden="1">"c430"</definedName>
    <definedName name="IQ_FIN_DIV_DEBT_TOTAL" hidden="1">"c5656"</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REV" hidden="1">"c437"</definedName>
    <definedName name="IQ_FIN_DIV_ST_DEBT_TOTAL" hidden="1">"c5527"</definedName>
    <definedName name="IQ_FIN_DIV_ST_INVEST" hidden="1">"c6288"</definedName>
    <definedName name="IQ_FINANCING_CASH" hidden="1">"c1405"</definedName>
    <definedName name="IQ_FINANCING_CASH_SUPPL" hidden="1">"c1406"</definedName>
    <definedName name="IQ_FINANCING_OBLIG_CURRENT" hidden="1">"c6190"</definedName>
    <definedName name="IQ_FINANCING_OBLIG_NON_CURRENT" hidden="1">"c6191"</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Q_EST" hidden="1">"c6794"</definedName>
    <definedName name="IQ_FISCAL_Q_EST_REUT" hidden="1">"c6798"</definedName>
    <definedName name="IQ_FISCAL_Y" hidden="1">"c441"</definedName>
    <definedName name="IQ_FISCAL_Y_EST" hidden="1">"c6795"</definedName>
    <definedName name="IQ_FISCAL_Y_EST_REUT" hidden="1">"c6799"</definedName>
    <definedName name="IQ_FIVE_PERCENT_OWNER" hidden="1">"c442"</definedName>
    <definedName name="IQ_FIVE_YEAR_FIXED_AND_FLOATING_RATE_FDIC" hidden="1">"c6422"</definedName>
    <definedName name="IQ_FIVE_YEAR_MORTGAGE_PASS_THROUGHS_FDIC" hidden="1">"c6414"</definedName>
    <definedName name="IQ_FIVEPERCENT_PERCENT" hidden="1">"c443"</definedName>
    <definedName name="IQ_FIVEPERCENT_SHARES" hidden="1">"c444"</definedName>
    <definedName name="IQ_FIXED_ASSET_TURNS" hidden="1">"c445"</definedName>
    <definedName name="IQ_FLOAT_PERCENT" hidden="1">"c1575"</definedName>
    <definedName name="IQ_FNMA_FHLMC_FDIC" hidden="1">"c6397"</definedName>
    <definedName name="IQ_FNMA_FHLMC_GNMA_FDIC" hidden="1">"c6399"</definedName>
    <definedName name="IQ_FORECLOSED_PROPERTIES_FDIC" hidden="1">"c6459"</definedName>
    <definedName name="IQ_FOREIGN_BANK_LOANS_FDIC" hidden="1">"c6437"</definedName>
    <definedName name="IQ_FOREIGN_BANKS_DEPOSITS_FOREIGN_FDIC" hidden="1">"c6481"</definedName>
    <definedName name="IQ_FOREIGN_BANKS_LOAN_CHARG_OFFS_FDIC" hidden="1">"c6645"</definedName>
    <definedName name="IQ_FOREIGN_BANKS_NET_CHARGE_OFFS_FDIC" hidden="1">"c6647"</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LOANS_FDIC" hidden="1">"c6438"</definedName>
    <definedName name="IQ_FOREIGN_BRANCHES_US_BANKS_FDIC" hidden="1">"c6392"</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NONTRANSACTION_ACCOUNTS_FDIC" hidden="1">"c6549"</definedName>
    <definedName name="IQ_FOREIGN_DEPOSITS_TRANSACTION_ACCOUNTS_FDIC" hidden="1">"c6541"</definedName>
    <definedName name="IQ_FOREIGN_EXCHANGE" hidden="1">"c1376"</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LOANS" hidden="1">"c448"</definedName>
    <definedName name="IQ_FQ">500</definedName>
    <definedName name="IQ_FUEL" hidden="1">"c449"</definedName>
    <definedName name="IQ_FULL_TIME" hidden="1">"c450"</definedName>
    <definedName name="IQ_FULLY_INSURED_DEPOSITS_FDIC" hidden="1">"c6487"</definedName>
    <definedName name="IQ_FUTURES_FORWARD_CONTRACTS_NOTIONAL_AMOUNT_FDIC" hidden="1">"c6518"</definedName>
    <definedName name="IQ_FUTURES_FORWARD_CONTRACTS_RATE_RISK_FDIC" hidden="1">"c6508"</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X_CONTRACTS_FDIC" hidden="1">"c6517"</definedName>
    <definedName name="IQ_FX_CONTRACTS_SPOT_FDIC" hidden="1">"c6356"</definedName>
    <definedName name="IQ_FY">1000</definedName>
    <definedName name="IQ_GA_EXP" hidden="1">"c2241"</definedName>
    <definedName name="IQ_GAAP_BS" hidden="1">"c6789"</definedName>
    <definedName name="IQ_GAAP_CF" hidden="1">"c6790"</definedName>
    <definedName name="IQ_GAAP_IS" hidden="1">"c6194"</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AIN_SALE_LOANS_FDIC" hidden="1">"c6673"</definedName>
    <definedName name="IQ_GAIN_SALE_RE_FDIC" hidden="1">"c6674"</definedName>
    <definedName name="IQ_GAINS_SALE_ASSETS_FDIC" hidden="1">"c6675"</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NMA_FDIC" hidden="1">"c6398"</definedName>
    <definedName name="IQ_GOODWILL_FDIC" hidden="1">"c6334"</definedName>
    <definedName name="IQ_GOODWILL_IMPAIRMENT_FDIC" hidden="1">"c6678"</definedName>
    <definedName name="IQ_GOODWILL_INTAN_FDIC" hidden="1">"c6333"</definedName>
    <definedName name="IQ_GOODWILL_NET" hidden="1">"c1380"</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MARGIN" hidden="1">"c529"</definedName>
    <definedName name="IQ_GROSS_PC_EARNED" hidden="1">"c2747"</definedName>
    <definedName name="IQ_GROSS_PROFIT" hidden="1">"c1378"</definedName>
    <definedName name="IQ_GROSS_SPRD" hidden="1">"c2155"</definedName>
    <definedName name="IQ_GROSS_WRITTEN" hidden="1">"c2726"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DAYS_REV_OUT" hidden="1">"c5993"</definedName>
    <definedName name="IQ_HC_EQUIV_ADMISSIONS_GROWTH" hidden="1">"c5998"</definedName>
    <definedName name="IQ_HC_EQUIVALENT_ADMISSIONS" hidden="1">"c5958"</definedName>
    <definedName name="IQ_HC_EQUIVALENT_ADMISSIONS_SF" hidden="1">"c6007"</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SALARIES_PCT_REV" hidden="1">"c5970"</definedName>
    <definedName name="IQ_HC_SUPPLIES_PCT_REV" hidden="1">"c5971"</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LD_MATURITY_FDIC" hidden="1">"c6408"</definedName>
    <definedName name="IQ_HIGH_TARGET_PRICE" hidden="1">"c1651"</definedName>
    <definedName name="IQ_HIGH_TARGET_PRICE_REUT" hidden="1">"c5317"</definedName>
    <definedName name="IQ_HIGHPRICE" hidden="1">"c545"</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OWNERS_WRITTEN" hidden="1">"c546"</definedName>
    <definedName name="IQ_IMPAIR_OIL" hidden="1">"c547"</definedName>
    <definedName name="IQ_IMPAIRMENT_GW" hidden="1">"c548"</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IDENTAL_CHANGES_BUSINESS_COMBINATIONS_FDIC" hidden="1">"c6502"</definedName>
    <definedName name="IQ_INCOME_BEFORE_EXTRA_FDIC" hidden="1">"c6585"</definedName>
    <definedName name="IQ_INCOME_EARNED_FDIC" hidden="1">"c6359"</definedName>
    <definedName name="IQ_INCOME_TAXES_FDIC" hidden="1">"c6582"</definedName>
    <definedName name="IQ_INDIVIDUALS_CHARGE_OFFS_FDIC" hidden="1">"c6599"</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USTRY" hidden="1">"c3601"</definedName>
    <definedName name="IQ_INDUSTRY_GROUP" hidden="1">"c3602"</definedName>
    <definedName name="IQ_INDUSTRY_SECTOR" hidden="1">"c3603"</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UTI" hidden="1">"c576"</definedName>
    <definedName name="IQ_INSIDER_LOANS_FDIC" hidden="1">"c6365"</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TITUTIONS_EARNINGS_GAINS_FDIC" hidden="1">"c6723"</definedName>
    <definedName name="IQ_INSUR_RECEIV" hidden="1">"c1600"</definedName>
    <definedName name="IQ_INSURANCE_COMMISSION_FEES_FDIC" hidden="1">"c6670"</definedName>
    <definedName name="IQ_INSURANCE_UNDERWRITING_INCOME_FDIC" hidden="1">"c6671"</definedName>
    <definedName name="IQ_INT_BORROW" hidden="1">"c583"</definedName>
    <definedName name="IQ_INT_DEMAND_NOTES_FDIC" hidden="1">"c6567"</definedName>
    <definedName name="IQ_INT_DEPOSITS" hidden="1">"c584"</definedName>
    <definedName name="IQ_INT_DIV_INC" hidden="1">"c585"</definedName>
    <definedName name="IQ_INT_DOMESTIC_DEPOSITS_FDIC" hidden="1">"c6564"</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TOTAL_FDIC" hidden="1">"c6569"</definedName>
    <definedName name="IQ_INT_EXP_UTI" hidden="1">"c592"</definedName>
    <definedName name="IQ_INT_FED_FUNDS_FDIC" hidden="1">"c6566"</definedName>
    <definedName name="IQ_INT_FOREIGN_DEPOSITS_FDIC" hidden="1">"c6565"</definedName>
    <definedName name="IQ_INT_INC_BR" hidden="1">"c593"</definedName>
    <definedName name="IQ_INT_INC_DEPOSITORY_INST_FDIC" hidden="1">"c6558"</definedName>
    <definedName name="IQ_INT_INC_DOM_LOANS_FDIC" hidden="1">"c6555"</definedName>
    <definedName name="IQ_INT_INC_FED_FUNDS_FDIC" hidden="1">"c6561"</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OTAL" hidden="1">"c598"</definedName>
    <definedName name="IQ_INT_INC_TOTAL_FDIC" hidden="1">"c6563"</definedName>
    <definedName name="IQ_INT_INC_TRADING_ACCOUNTS_FDIC" hidden="1">"c6560"</definedName>
    <definedName name="IQ_INT_INC_UTI" hidden="1">"c599"</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RATE_SPREAD" hidden="1">"c604"</definedName>
    <definedName name="IQ_INT_SUB_NOTES_FDIC" hidden="1">"c6568"</definedName>
    <definedName name="IQ_INTANGIBLES_NET" hidden="1">"c1407"</definedName>
    <definedName name="IQ_INTEREST_BEARING_BALANCES_FDIC" hidden="1">"c6371"</definedName>
    <definedName name="IQ_INTEREST_BEARING_DEPOSITS_DOMESTIC_FDIC" hidden="1">"c6478"</definedName>
    <definedName name="IQ_INTEREST_BEARING_DEPOSITS_FDIC" hidden="1">"c6373"</definedName>
    <definedName name="IQ_INTEREST_BEARING_DEPOSITS_FOREIGN_FDIC" hidden="1">"c6485"</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TEREST_RATE_CONTRACTS_FDIC" hidden="1">"c6512"</definedName>
    <definedName name="IQ_INTEREST_RATE_EXPOSURES_FDIC" hidden="1">"c6662"</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MENT_BANKING_OTHER_FEES_FDIC" hidden="1">"c6666"</definedName>
    <definedName name="IQ_IPRD" hidden="1">"c644"</definedName>
    <definedName name="IQ_IRA_KEOGH_ACCOUNTS_FDIC" hidden="1">"c6496"</definedName>
    <definedName name="IQ_ISS_DEBT_NET" hidden="1">"c1391"</definedName>
    <definedName name="IQ_ISS_STOCK_NET" hidden="1">"c1601"</definedName>
    <definedName name="IQ_ISSUE_CURRENCY" hidden="1">"c2156"</definedName>
    <definedName name="IQ_ISSUE_NAME" hidden="1">"c2142"</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K" hidden="1">1000</definedName>
    <definedName name="IQ_LATESTQ" hidden="1">500</definedName>
    <definedName name="IQ_LEASE_FINANCING_RECEIVABLES_CHARGE_OFFS_FDIC" hidden="1">"c6602"</definedName>
    <definedName name="IQ_LEASE_FINANCING_RECEIVABLES_FDIC" hidden="1">"c6433"</definedName>
    <definedName name="IQ_LEASE_FINANCING_RECEIVABLES_NET_CHARGE_OFFS_FDIC" hidden="1">"c6640"</definedName>
    <definedName name="IQ_LEASE_FINANCING_RECEIVABLES_RECOVERIES_FDIC" hidden="1">"c6621"</definedName>
    <definedName name="IQ_LEASE_FINANCING_RECEIVABLES_TOTAL_LOANS_FOREIGN_FDIC" hidden="1">"c6449"</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CENSED_POPS" hidden="1">"c2123"</definedName>
    <definedName name="IQ_LIFE_EARNED" hidden="1">"c2739"</definedName>
    <definedName name="IQ_LIFE_INSURANCE_ASSETS_FDIC" hidden="1">"c6372"</definedName>
    <definedName name="IQ_LIFOR" hidden="1">"c655"</definedName>
    <definedName name="IQ_LL" hidden="1">"c656"</definedName>
    <definedName name="IQ_LOAN_COMMITMENTS_REVOLVING_FDIC" hidden="1">"c6524"</definedName>
    <definedName name="IQ_LOAN_LEASE_RECEIV" hidden="1">"c657"</definedName>
    <definedName name="IQ_LOAN_LOSS" hidden="1">"c1386"</definedName>
    <definedName name="IQ_LOAN_LOSS_ALLOW_FDIC" hidden="1">"c6326"</definedName>
    <definedName name="IQ_LOAN_LOSS_ALLOWANCE_NONCURRENT_LOANS_FDIC" hidden="1">"c6740"</definedName>
    <definedName name="IQ_LOAN_LOSSES_FDIC" hidden="1">"c6580"</definedName>
    <definedName name="IQ_LOAN_SERVICE_REV" hidden="1">"c658"</definedName>
    <definedName name="IQ_LOANS_AND_LEASES_HELD_FDIC" hidden="1">"c6367"</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OSITORY_INSTITUTIONS_FDIC" hidden="1">"c6382"</definedName>
    <definedName name="IQ_LOANS_FOR_SALE" hidden="1">"c666"</definedName>
    <definedName name="IQ_LOANS_HELD_FOREIGN_FDIC" hidden="1">"c6315"</definedName>
    <definedName name="IQ_LOANS_LEASES_FOREIGN_FDIC" hidden="1">"c6383"</definedName>
    <definedName name="IQ_LOANS_LEASES_GROSS_FDIC" hidden="1">"c6323"</definedName>
    <definedName name="IQ_LOANS_LEASES_GROSS_FOREIGN_FDIC" hidden="1">"c6384"</definedName>
    <definedName name="IQ_LOANS_LEASES_NET_FDIC" hidden="1">"c6327"</definedName>
    <definedName name="IQ_LOANS_LEASES_NET_UNEARNED_FDIC" hidden="1">"c6325"</definedName>
    <definedName name="IQ_LOANS_NOT_SECURED_RE_FDIC" hidden="1">"c6381"</definedName>
    <definedName name="IQ_LOANS_PAST_DUE" hidden="1">"c667"</definedName>
    <definedName name="IQ_LOANS_RECEIV_CURRENT" hidden="1">"c668"</definedName>
    <definedName name="IQ_LOANS_RECEIV_LT" hidden="1">"c669"</definedName>
    <definedName name="IQ_LOANS_RECEIV_LT_UTI" hidden="1">"c670"</definedName>
    <definedName name="IQ_LOANS_SECURED_BY_RE_CHARGE_OFFS_FDIC" hidden="1">"c6588"</definedName>
    <definedName name="IQ_LOANS_SECURED_BY_RE_RECOVERIES_FDIC" hidden="1">"c6607"</definedName>
    <definedName name="IQ_LOANS_SECURED_NON_US_FDIC" hidden="1">"c6380"</definedName>
    <definedName name="IQ_LOANS_TO_DEPOSITORY_INSTITUTIONS_FOREIGN_FDIC" hidden="1">"c6453"</definedName>
    <definedName name="IQ_LOANS_TO_FOREIGN_GOVERNMENTS_FDIC" hidden="1">"c6448"</definedName>
    <definedName name="IQ_LOANS_TO_INDIVIDUALS_FOREIGN_FDIC" hidden="1">"c6452"</definedName>
    <definedName name="IQ_LONG_TERM_ASSETS_FDIC" hidden="1">"c6361"</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LLOWANCE_LOANS_FDIC" hidden="1">"c6739"</definedName>
    <definedName name="IQ_LOSS_LOSS_EXP" hidden="1">"c672"</definedName>
    <definedName name="IQ_LOSS_TO_NET_EARNED" hidden="1">"c2751"</definedName>
    <definedName name="IQ_LOW_TARGET_PRICE" hidden="1">"c1652"</definedName>
    <definedName name="IQ_LOW_TARGET_PRICE_REUT" hidden="1">"c5318"</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2000</definedName>
    <definedName name="IQ_LTM_REVENUE_OVER_EMPLOYEES" hidden="1">"c1437"</definedName>
    <definedName name="IQ_LTMMONTH" hidden="1">120000</definedName>
    <definedName name="IQ_MACHINERY" hidden="1">"c711"</definedName>
    <definedName name="IQ_MAINT_CAPEX" hidden="1">"c2947"</definedName>
    <definedName name="IQ_MAINT_CAPEX_ACT_OR_EST" hidden="1">"c4458"</definedName>
    <definedName name="IQ_MAINT_REPAIR" hidden="1">"c2087"</definedName>
    <definedName name="IQ_MAKE_WHOLE_END_DATE" hidden="1">"c2493"</definedName>
    <definedName name="IQ_MAKE_WHOLE_SPREAD" hidden="1">"c2494"</definedName>
    <definedName name="IQ_MAKE_WHOLE_START_DATE" hidden="1">"c2492"</definedName>
    <definedName name="IQ_MARKET_CAP_LFCF" hidden="1">"c2209"</definedName>
    <definedName name="IQ_MARKETCAP" hidden="1">"c712"</definedName>
    <definedName name="IQ_MARKETING" hidden="1">"c2239"</definedName>
    <definedName name="IQ_MATURITY_DATE" hidden="1">"c2146"</definedName>
    <definedName name="IQ_MATURITY_ONE_YEAR_LESS_FDIC" hidden="1">"c6425"</definedName>
    <definedName name="IQ_MC_RATIO" hidden="1">"c2783"</definedName>
    <definedName name="IQ_MC_STATUTORY_SURPLUS" hidden="1">"c2772"</definedName>
    <definedName name="IQ_MEDIAN_TARGET_PRICE" hidden="1">"c1650"</definedName>
    <definedName name="IQ_MEDIAN_TARGET_PRICE_REUT" hidden="1">"c5316"</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REUT" hidden="1">"c4048"</definedName>
    <definedName name="IQ_MM_ACCOUNT" hidden="1">"c743"</definedName>
    <definedName name="IQ_MONEY_MARKET_DEPOSIT_ACCOUNTS_FDIC" hidden="1">"c6553"</definedName>
    <definedName name="IQ_MONTH">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BACKED_SECURITIES_FDIC" hidden="1">"c6402"</definedName>
    <definedName name="IQ_MORTGAGE_SERV_RIGHTS" hidden="1">"c2242"</definedName>
    <definedName name="IQ_MORTGAGE_SERVICING_FDIC" hidden="1">"c6335"</definedName>
    <definedName name="IQ_MTD" hidden="1">800000</definedName>
    <definedName name="IQ_MULTIFAMILY_RESIDENTIAL_LOANS_FDIC" hidden="1">"c6311"</definedName>
    <definedName name="IQ_NAMES_REVISION_DATE_" hidden="1">44326.6561805556</definedName>
    <definedName name="IQ_NET_CHANGE" hidden="1">"c749"</definedName>
    <definedName name="IQ_NET_CHARGE_OFFS_FDIC" hidden="1">"c6641"</definedName>
    <definedName name="IQ_NET_CHARGE_OFFS_LOANS_FDIC" hidden="1">"c6751"</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COME_FDIC" hidden="1">"c6587"</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BNK" hidden="1">"c764"</definedName>
    <definedName name="IQ_NET_INT_INC_BNK_FDIC" hidden="1">"c6570"</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MARGIN_FDIC" hidden="1">"c6726"</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LEASES_CORE_DEPOSITS_FDIC" hidden="1">"c6743"</definedName>
    <definedName name="IQ_NET_LOANS_LEASES_DEPOSITS_FDIC" hidden="1">"c6742"</definedName>
    <definedName name="IQ_NET_LOANS_TOTAL_DEPOSITS" hidden="1">"c779"</definedName>
    <definedName name="IQ_NET_OPERATING_INCOME_ASSETS_FDIC" hidden="1">"c6729"</definedName>
    <definedName name="IQ_NET_RENTAL_EXP_FN" hidden="1">"c780"</definedName>
    <definedName name="IQ_NET_SECURITIZATION_INCOME_FDIC" hidden="1">"c6669"</definedName>
    <definedName name="IQ_NET_SERVICING_FEES_FDIC" hidden="1">"c6668"</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XT_CALL_DATE" hidden="1">"c2198"</definedName>
    <definedName name="IQ_NEXT_CALL_PRICE" hidden="1">"c2199"</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SBC_ACT_OR_EST" hidden="1">"c4474"</definedName>
    <definedName name="IQ_NI_SBC_GW_ACT_OR_EST" hidden="1">"c4478"</definedName>
    <definedName name="IQ_NI_SFAS" hidden="1">"c795"</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EXP_FDIC" hidden="1">"c6579"</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FDIC" hidden="1">"c6575"</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PENSION_EXP" hidden="1">"c3000"</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INTEREST_BEARING_BALANCES_FDIC" hidden="1">"c6394"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OME_EARNING_ASSETS_FDIC" hidden="1">"c6727"</definedName>
    <definedName name="IQ_NONMORTGAGE_SERVICING_FDIC" hidden="1">"c6336"</definedName>
    <definedName name="IQ_NONRECOURSE_DEBT" hidden="1">"c2550"</definedName>
    <definedName name="IQ_NONRECOURSE_DEBT_PCT" hidden="1">"c2551"</definedName>
    <definedName name="IQ_NONTRANSACTION_ACCOUNTS_FDIC" hidden="1">"c6552"</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TIONAL_AMOUNT_CREDIT_DERIVATIVES_FDIC" hidden="1">"c6507"</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DEPOSITS_LESS_THAN_100K_FDIC" hidden="1">"c6495"</definedName>
    <definedName name="IQ_NUMBER_DEPOSITS_MORE_THAN_100K_FDIC" hidden="1">"c6493"</definedName>
    <definedName name="IQ_NUMBER_SHAREHOLDERS" hidden="1">"c1967"</definedName>
    <definedName name="IQ_NUMBER_SHAREHOLDERS_CLASSA" hidden="1">"c1968"</definedName>
    <definedName name="IQ_NUMBER_SHAREHOLDERS_OTHER" hidden="1">"c1969"</definedName>
    <definedName name="IQ_OBLIGATIONS_OF_STATES_TOTAL_LOANS_FOREIGN_FDIC" hidden="1">"c6447"</definedName>
    <definedName name="IQ_OBLIGATIONS_STATES_FDIC" hidden="1">"c6431"</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PROD_GAS" hidden="1">"c2910"</definedName>
    <definedName name="IQ_OG_AVG_DAILY_PROD_NGL" hidden="1">"c2911"</definedName>
    <definedName name="IQ_OG_AVG_DAILY_PROD_OIL" hidden="1">"c2909"</definedName>
    <definedName name="IQ_OG_AVG_DAILY_SALES_VOL_EQ_INC_GAS" hidden="1">"c5797"</definedName>
    <definedName name="IQ_OG_AVG_DAILY_SALES_VOL_EQ_INC_NGL" hidden="1">"c5798"</definedName>
    <definedName name="IQ_OG_AVG_DAILY_SALES_VOL_EQ_INC_OIL" hidden="1">"c5796"</definedName>
    <definedName name="IQ_OG_CLOSE_BALANCE_GAS" hidden="1">"c2049"</definedName>
    <definedName name="IQ_OG_CLOSE_BALANCE_NGL" hidden="1">"c2920"</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UNDEVELOPED_ACRE_GROSS_EQ_INC" hidden="1">"c5800"</definedName>
    <definedName name="IQ_OG_UNDEVELOPED_ACRE_NET_EQ_INC" hidden="1">"c5801"</definedName>
    <definedName name="IQ_OG_UNDEVELOPED_RESERVES_GAS" hidden="1">"c2051"</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 hidden="1">"c6240"</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OREIGN_FDIC" hidden="1">"c6460"</definedName>
    <definedName name="IQ_OREO_MULTI_FAMILY_RESIDENTIAL_FDIC" hidden="1">"c6455"</definedName>
    <definedName name="IQ_OTHER_ADJUST_GROSS_LOANS" hidden="1">"c859"</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DIC" hidden="1">"c6338"</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BORROWED_FUNDS_FDIC" hidden="1">"c6345"</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PREHENSIVE_INCOME_FDIC" hidden="1">"c6503"</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DEPOSITORY_INSTITUTIONS_LOANS_FDIC" hidden="1">"c6436"</definedName>
    <definedName name="IQ_OTHER_DEPOSITORY_INSTITUTIONS_TOTAL_LOANS_FOREIGN_FDIC" hidden="1">"c6442"</definedName>
    <definedName name="IQ_OTHER_DOMESTIC_DEBT_SECURITIES_FDIC" hidden="1">"c6302"</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INSURANCE_FEES_FDIC" hidden="1">"c6672"</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FDIC" hidden="1">"c6337"</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FDIC" hidden="1">"c6347"</definedName>
    <definedName name="IQ_OTHER_LOANS" hidden="1">"c945"</definedName>
    <definedName name="IQ_OTHER_LOANS_CHARGE_OFFS_FDIC" hidden="1">"c6601"</definedName>
    <definedName name="IQ_OTHER_LOANS_FOREIGN_FDIC" hidden="1">"c6446"</definedName>
    <definedName name="IQ_OTHER_LOANS_LEASES_FDIC" hidden="1">"c6322"</definedName>
    <definedName name="IQ_OTHER_LOANS_NET_CHARGE_OFFS_FDIC" hidden="1">"c6639"</definedName>
    <definedName name="IQ_OTHER_LOANS_RECOVERIES_FDIC" hidden="1">"c6620"</definedName>
    <definedName name="IQ_OTHER_LOANS_TOTAL_FDIC" hidden="1">"c6432"</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FDIC" hidden="1">"c6578"</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RE_OWNED_FDIC" hidden="1">"c6330"</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SAVINGS_DEPOSITS_FDIC" hidden="1">"c6554"</definedName>
    <definedName name="IQ_OTHER_STRIKE_PRICE_GRANTED" hidden="1">"c2692"</definedName>
    <definedName name="IQ_OTHER_TRANSACTIONS_FDIC" hidden="1">"c6504"</definedName>
    <definedName name="IQ_OTHER_UNDRAWN" hidden="1">"c2522"</definedName>
    <definedName name="IQ_OTHER_UNUSED_COMMITMENTS_FDIC" hidden="1">"c6530"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OVER_FIFETEEN_YEAR_MORTGAGE_PASS_THROUGHS_FDIC" hidden="1">"c6416"</definedName>
    <definedName name="IQ_OVER_FIFTEEN_YEAR_FIXED_AND_FLOATING_RATE_FDIC" hidden="1">"c6424"</definedName>
    <definedName name="IQ_OVER_THREE_YEARS_FDIC" hidden="1">"c6418"</definedName>
    <definedName name="IQ_OWNERSHIP" hidden="1">"c2160"</definedName>
    <definedName name="IQ_PART_TIME" hidden="1">"c1024"</definedName>
    <definedName name="IQ_PARTICIPATION_POOLS_RESIDENTIAL_MORTGAGES_FDIC" hidden="1">"c6403"</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REUT" hidden="1">"c4049"</definedName>
    <definedName name="IQ_PE_NORMALIZED" hidden="1">"c2207"</definedName>
    <definedName name="IQ_PE_RATIO" hidden="1">"c1610"</definedName>
    <definedName name="IQ_PEG_FWD" hidden="1">"c1863"</definedName>
    <definedName name="IQ_PEG_FWD_REUT" hidden="1">"c4052"</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INSURED_FDIC" hidden="1">"c6374"</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EDGED_SECURITIES_FDIC" hidden="1">"c6401"</definedName>
    <definedName name="IQ_PLL" hidden="1">"c2114"</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TOT" hidden="1">"c1415"</definedName>
    <definedName name="IQ_PREFERRED_FDIC" hidden="1">"c6349"</definedName>
    <definedName name="IQ_PREMISES_EQUIPMENT_FDIC" hidden="1">"c6577"</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TAX_RETURN_ASSETS_FDIC" hidden="1">"c6731"</definedName>
    <definedName name="IQ_PRICE_OVER_BVPS" hidden="1">"c1412"</definedName>
    <definedName name="IQ_PRICE_OVER_LTM_EPS" hidden="1">"c1413"</definedName>
    <definedName name="IQ_PRICE_TARGET" hidden="1">"c82"</definedName>
    <definedName name="IQ_PRICE_TARGET_REUT" hidden="1">"c3631"</definedName>
    <definedName name="IQ_PRICEDATE" hidden="1">"c1069"</definedName>
    <definedName name="IQ_PRICING_DATE" hidden="1">"c1613"</definedName>
    <definedName name="IQ_PRIMARY_INDUSTRY" hidden="1">"c1070"</definedName>
    <definedName name="IQ_PRINCIPAL_AMT" hidden="1">"c2157"</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CHARGE_OFFS" hidden="1">"c1083"</definedName>
    <definedName name="IQ_PTBV" hidden="1">"c1084"</definedName>
    <definedName name="IQ_PTBV_AVG" hidden="1">"c1085"</definedName>
    <definedName name="IQ_PURCHASE_FOREIGN_CURRENCIES_FDIC" hidden="1">"c6513"</definedName>
    <definedName name="IQ_PURCHASED_OPTION_CONTRACTS_FDIC" hidden="1">"c6510"</definedName>
    <definedName name="IQ_PURCHASED_OPTION_CONTRACTS_FX_RISK_FDIC" hidden="1">"c6515"</definedName>
    <definedName name="IQ_PURCHASED_OPTION_CONTRACTS_NON_FX_IR_FDIC" hidden="1">"c6520"</definedName>
    <definedName name="IQ_PUT_DATE_SCHEDULE" hidden="1">"c2483"</definedName>
    <definedName name="IQ_PUT_NOTIFICATION" hidden="1">"c2485"</definedName>
    <definedName name="IQ_PUT_PRICE_SCHEDULE" hidden="1">"c2484"</definedName>
    <definedName name="IQ_QTD" hidden="1">750000</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_FORECLOSURE_FDIC" hidden="1">"c6332"</definedName>
    <definedName name="IQ_RE_INVEST_FDIC" hidden="1">"c6331"</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AL_ESTATE" hidden="1">"c1093"</definedName>
    <definedName name="IQ_REAL_ESTATE_ASSETS" hidden="1">"c1094"</definedName>
    <definedName name="IQ_RECOVERIES_1_4_FAMILY_LOANS_FDIC" hidden="1">"c6707"</definedName>
    <definedName name="IQ_RECOVERIES_AUTO_LOANS_FDIC" hidden="1">"c6701"</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CURRING_PROFIT_ACT_OR_EST" hidden="1">"c4507"</definedName>
    <definedName name="IQ_RECURRING_PROFIT_SHARE_ACT_OR_EST" hidden="1">"c4508"</definedName>
    <definedName name="IQ_REDEEM_PREF_STOCK" hidden="1">"c1417"</definedName>
    <definedName name="IQ_REF_ENTITY" hidden="1">"c6033"</definedName>
    <definedName name="IQ_REF_ENTITY_CIQID" hidden="1">"c6024"</definedName>
    <definedName name="IQ_REF_ENTITY_TICKER" hidden="1">"c6023"</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LATED_PLANS_FDIC" hidden="1">"c6320"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TAIL_ACQUIRED_FRANCHISE_STORES" hidden="1">"c2895"</definedName>
    <definedName name="IQ_RETAIL_ACQUIRED_OWNED_STORES" hidden="1">"c2903"</definedName>
    <definedName name="IQ_RETAIL_ACQUIRED_STORES" hidden="1">"c2887"</definedName>
    <definedName name="IQ_RETAIL_AVG_STORE_SIZE_GROSS" hidden="1">"c2066"</definedName>
    <definedName name="IQ_RETAIL_AVG_STORE_SIZE_NET" hidden="1">"c2067"</definedName>
    <definedName name="IQ_RETAIL_AVG_WK_SALES" hidden="1">"c2891"</definedName>
    <definedName name="IQ_RETAIL_AVG_WK_SALES_FRANCHISE" hidden="1">"c2899"</definedName>
    <definedName name="IQ_RETAIL_AVG_WK_SALES_OWNED" hidden="1">"c2907"</definedName>
    <definedName name="IQ_RETAIL_CLOSED_FRANCHISE_STORES" hidden="1">"c2896"</definedName>
    <definedName name="IQ_RETAIL_CLOSED_OWNED_STORES" hidden="1">"c2904"</definedName>
    <definedName name="IQ_RETAIL_CLOSED_STORES" hidden="1">"c2063"</definedName>
    <definedName name="IQ_RETAIL_DEPOSITS_FDIC" hidden="1">"c6488"</definedName>
    <definedName name="IQ_RETAIL_FRANCHISE_STORES_BEG" hidden="1">"c2893"</definedName>
    <definedName name="IQ_RETAIL_OPENED_FRANCHISE_STORES" hidden="1">"c2894"</definedName>
    <definedName name="IQ_RETAIL_OPENED_OWNED_STORES" hidden="1">"c2902"</definedName>
    <definedName name="IQ_RETAIL_OPENED_STORES" hidden="1">"c2062"</definedName>
    <definedName name="IQ_RETAIL_OWNED_STORES_BEG" hidden="1">"c2901"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FRANCHISE_STORES" hidden="1">"c2898"</definedName>
    <definedName name="IQ_RETAIL_TOTAL_OWNED_STORES" hidden="1">"c2906"</definedName>
    <definedName name="IQ_RETAIL_TOTAL_STORES" hidden="1">"c2061"</definedName>
    <definedName name="IQ_RETAINED_EARN" hidden="1">"c1420"</definedName>
    <definedName name="IQ_RETAINED_EARNINGS_AVERAGE_EQUITY_FDIC" hidden="1">"c6733"</definedName>
    <definedName name="IQ_RETURN_ASSETS" hidden="1">"c1113"</definedName>
    <definedName name="IQ_RETURN_ASSETS_BANK" hidden="1">"c1114"</definedName>
    <definedName name="IQ_RETURN_ASSETS_BROK" hidden="1">"c1115"</definedName>
    <definedName name="IQ_RETURN_ASSETS_FDIC" hidden="1">"c6730"</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DIC" hidden="1">"c6732"</definedName>
    <definedName name="IQ_RETURN_EQUITY_FS" hidden="1">"c1121"</definedName>
    <definedName name="IQ_RETURN_INVESTMENT" hidden="1">"c1421"</definedName>
    <definedName name="IQ_REV" hidden="1">"c1122"</definedName>
    <definedName name="IQ_REV_BEFORE_LL" hidden="1">"c1123"</definedName>
    <definedName name="IQ_REV_STDDEV_EST" hidden="1">"c1124"</definedName>
    <definedName name="IQ_REV_STDDEV_EST_REUT" hidden="1">"c3639"</definedName>
    <definedName name="IQ_REV_UTI" hidden="1">"c1125"</definedName>
    <definedName name="IQ_REVALUATION_GAINS_FDIC" hidden="1">"c6428"</definedName>
    <definedName name="IQ_REVALUATION_LOSSES_FDIC" hidden="1">"c6429"</definedName>
    <definedName name="IQ_REVENUE" hidden="1">"c1422"</definedName>
    <definedName name="IQ_REVENUE_EST" hidden="1">"c1126"</definedName>
    <definedName name="IQ_REVENUE_EST_REUT" hidden="1">"c3634"</definedName>
    <definedName name="IQ_REVENUE_HIGH_EST" hidden="1">"c1127"</definedName>
    <definedName name="IQ_REVENUE_HIGH_EST_REUT" hidden="1">"c3636"</definedName>
    <definedName name="IQ_REVENUE_LOW_EST" hidden="1">"c1128"</definedName>
    <definedName name="IQ_REVENUE_LOW_EST_REUT" hidden="1">"c3637"</definedName>
    <definedName name="IQ_REVENUE_MEDIAN_EST" hidden="1">"c1662"</definedName>
    <definedName name="IQ_REVENUE_MEDIAN_EST_REUT" hidden="1">"c3635"</definedName>
    <definedName name="IQ_REVENUE_NUM_EST" hidden="1">"c1129"</definedName>
    <definedName name="IQ_REVENUE_NUM_EST_REUT" hidden="1">"c3638"</definedName>
    <definedName name="IQ_REVISION_DATE_" hidden="1">39623.4334259259</definedName>
    <definedName name="IQ_RISK_ADJ_BANK_ASSETS" hidden="1">"c2670"</definedName>
    <definedName name="IQ_RISK_WEIGHTED_ASSETS_FDIC" hidden="1">"c6370"</definedName>
    <definedName name="IQ_SALARY" hidden="1">"c1130"</definedName>
    <definedName name="IQ_SALARY_FDIC" hidden="1">"c6576"</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EC_PURCHASED_RESELL" hidden="1">"c5513"</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DEBT" hidden="1">"c2546"</definedName>
    <definedName name="IQ_SECURED_DEBT_PCT" hidden="1">"c2547"</definedName>
    <definedName name="IQ_SECURED_FARMLAND_CHARGE_OFFS_FDIC" hidden="1">"c6593"</definedName>
    <definedName name="IQ_SECURED_FARMLAND_NET_CHARGE_OFFS_FDIC" hidden="1">"c6631"</definedName>
    <definedName name="IQ_SECURED_FARMLAND_RECOVERIES_FDIC" hidden="1">"c6612"</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ISSUED_STATES_FDIC" hidden="1">"c6300"</definedName>
    <definedName name="IQ_SECURITIES_LENT_FDIC" hidden="1">"c6532"</definedName>
    <definedName name="IQ_SECURITIES_UNDERWRITING_FDIC" hidden="1">"c6529"</definedName>
    <definedName name="IQ_SECURITY_BORROW" hidden="1">"c1152"</definedName>
    <definedName name="IQ_SECURITY_LEVEL" hidden="1">"c2159"</definedName>
    <definedName name="IQ_SECURITY_NOTES" hidden="1">"c2202"</definedName>
    <definedName name="IQ_SECURITY_OWN" hidden="1">"c1153"</definedName>
    <definedName name="IQ_SECURITY_RESELL" hidden="1">"c1154"</definedName>
    <definedName name="IQ_SECURITY_TYPE" hidden="1">"c2158"</definedName>
    <definedName name="IQ_SEPARATE_ACCT_ASSETS" hidden="1">"c1155"</definedName>
    <definedName name="IQ_SEPARATE_ACCT_LIAB" hidden="1">"c1156"</definedName>
    <definedName name="IQ_SERV_CHARGE_DEPOSITS" hidden="1">"c1157"</definedName>
    <definedName name="IQ_SERVICE_CHARGES_FDIC" hidden="1">"c6572"</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OUTSTANDING" hidden="1">"c1347"</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_BANK" hidden="1">"c2637"</definedName>
    <definedName name="IQ_SP_BANK_ACTION" hidden="1">"c2636"</definedName>
    <definedName name="IQ_SP_BANK_DATE" hidden="1">"c2635"</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OUTLOOK_WATCH" hidden="1">"c2639"</definedName>
    <definedName name="IQ_SP_OUTLOOK_WATCH_DATE" hidden="1">"c2638"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UTI" hidden="1">"c1198"</definedName>
    <definedName name="IQ_ST_NOTE_RECEIV" hidden="1">"c1199"</definedName>
    <definedName name="IQ_STATE" hidden="1">"c1200"</definedName>
    <definedName name="IQ_STATES_NONTRANSACTION_ACCOUNTS_FDIC" hidden="1">"c6547"</definedName>
    <definedName name="IQ_STATES_TOTAL_DEPOSITS_FDIC" hidden="1">"c6473"</definedName>
    <definedName name="IQ_STATES_TRANSACTION_ACCOUNTS_FDIC" hidden="1">"c6539"</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ATEGY_NOTE" hidden="1">"c6791"</definedName>
    <definedName name="IQ_STRIKE_PRICE_ISSUED" hidden="1">"c1645"</definedName>
    <definedName name="IQ_STRIKE_PRICE_OS" hidden="1">"c1646"</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RPLUS_FDIC" hidden="1">"c6351"</definedName>
    <definedName name="IQ_SVA" hidden="1">"c1214"</definedName>
    <definedName name="IQ_TARGET_PRICE_NUM" hidden="1">"c1653"</definedName>
    <definedName name="IQ_TARGET_PRICE_NUM_REUT" hidden="1">"c5319"</definedName>
    <definedName name="IQ_TARGET_PRICE_STDDEV" hidden="1">"c1654"</definedName>
    <definedName name="IQ_TARGET_PRICE_STDDEV_REUT" hidden="1">"c5320"</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FWD" hidden="1">"c1224"</definedName>
    <definedName name="IQ_TEV_EBITDA_FWD_REUT" hidden="1">"c4050"</definedName>
    <definedName name="IQ_TEV_EMPLOYEE_AVG" hidden="1">"c1225"</definedName>
    <definedName name="IQ_TEV_TOTAL_REV" hidden="1">"c1226"</definedName>
    <definedName name="IQ_TEV_TOTAL_REV_AVG" hidden="1">"c1227"</definedName>
    <definedName name="IQ_TEV_TOTAL_REV_FWD" hidden="1">"c1228"</definedName>
    <definedName name="IQ_TEV_TOTAL_REV_FWD_REUT" hidden="1">"c4051"</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RISK_BASED_CAPITAL_RATIO_FDIC" hidden="1">"c6746"</definedName>
    <definedName name="IQ_TIER_ONE_CAPITAL" hidden="1">"c2667"</definedName>
    <definedName name="IQ_TIER_ONE_FDIC" hidden="1">"c6369"</definedName>
    <definedName name="IQ_TIER_ONE_RATIO" hidden="1">"c1229"</definedName>
    <definedName name="IQ_TIER_TWO_CAPITAL" hidden="1">"c2669"</definedName>
    <definedName name="IQ_TIME_DEP" hidden="1">"c1230"</definedName>
    <definedName name="IQ_TIME_DEPOSITS_LESS_THAN_100K_FDIC" hidden="1">"c6465"</definedName>
    <definedName name="IQ_TIME_DEPOSITS_MORE_THAN_100K_FDIC" hidden="1">"c6470"</definedName>
    <definedName name="IQ_TODAY" hidden="1">0</definedName>
    <definedName name="IQ_TOT_ADJ_INC" hidden="1">"c1616"</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FDIC" hidden="1">"c6339"</definedName>
    <definedName name="IQ_TOTAL_AVG_CE_TOTAL_AVG_ASSETS" hidden="1">"c1241"</definedName>
    <definedName name="IQ_TOTAL_AVG_EQUITY_TOTAL_AVG_ASSETS" hidden="1">"c1242"</definedName>
    <definedName name="IQ_TOTAL_BANK_CAPITAL" hidden="1">"c2668"</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ARGE_OFFS_FDIC" hidden="1">"c6603"</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POSITS" hidden="1">"c1265"</definedName>
    <definedName name="IQ_TOTAL_DEPOSITS_FDIC" hidden="1">"c6342"</definedName>
    <definedName name="IQ_TOTAL_DIV_PAID_CF" hidden="1">"c1266"</definedName>
    <definedName name="IQ_TOTAL_EMPLOYEE" hidden="1">"c2141"</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EQUITY_FDIC" hidden="1">"c6354"</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IABILITIES_FDIC" hidden="1">"c6348"</definedName>
    <definedName name="IQ_TOTAL_LOANS" hidden="1">"c5653"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RINCIPAL" hidden="1">"c2509"</definedName>
    <definedName name="IQ_TOTAL_PRINCIPAL_PCT" hidden="1">"c2510"</definedName>
    <definedName name="IQ_TOTAL_PROVED_RESERVES_NGL" hidden="1">"c2924"</definedName>
    <definedName name="IQ_TOTAL_PROVED_RESERVES_OIL" hidden="1">"c2040"</definedName>
    <definedName name="IQ_TOTAL_RECEIV" hidden="1">"c1293"</definedName>
    <definedName name="IQ_TOTAL_RECOVERIES_FDIC" hidden="1">"c6622"</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UTI" hidden="1">"c1308"</definedName>
    <definedName name="IQ_TOTAL_REVENUE" hidden="1">"c1436"</definedName>
    <definedName name="IQ_TOTAL_RISK_BASED_CAPITAL_RATIO_FDIC" hidden="1">"c6747"</definedName>
    <definedName name="IQ_TOTAL_SECURITIES_FDIC" hidden="1">"c6306"</definedName>
    <definedName name="IQ_TOTAL_SPECIAL" hidden="1">"c1618"</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TIME_DEPOSITS_FDIC" hidden="1">"c6497"</definedName>
    <definedName name="IQ_TOTAL_TIME_SAVINGS_DEPOSITS_FDIC" hidden="1">"c6498"</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CCOUNT_GAINS_FEES_FDIC" hidden="1">"c6573"</definedName>
    <definedName name="IQ_TRADING_ASSETS" hidden="1">"c1310"</definedName>
    <definedName name="IQ_TRADING_ASSETS_FDIC" hidden="1">"c6328"</definedName>
    <definedName name="IQ_TRADING_CURRENCY" hidden="1">"c2212"</definedName>
    <definedName name="IQ_TRADING_LIABILITIES_FDIC" hidden="1">"c6344"</definedName>
    <definedName name="IQ_TRANSACTION_ACCOUNTS_FDIC" hidden="1">"c6544"</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EASURY_STOCK_TRANSACTIONS_FDIC" hidden="1">"c6501"</definedName>
    <definedName name="IQ_TRUST_INC" hidden="1">"c1319"</definedName>
    <definedName name="IQ_TRUST_PREF" hidden="1">"c1320"</definedName>
    <definedName name="IQ_TRUST_PREFERRED" hidden="1">"c3029"</definedName>
    <definedName name="IQ_TRUST_PREFERRED_PCT" hidden="1">"c3030"</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DIVIDED_PROFITS_FDIC" hidden="1">"c6352"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SECURED_DEBT" hidden="1">"c2548"</definedName>
    <definedName name="IQ_UNSECURED_DEBT_PCT" hidden="1">"c2549"</definedName>
    <definedName name="IQ_UNUSED_LOAN_COMMITMENTS_FDIC" hidden="1">"c6368"</definedName>
    <definedName name="IQ_UNUSUAL_EXP" hidden="1">"c1456"</definedName>
    <definedName name="IQ_US_BRANCHES_FOREIGN_BANK_LOANS_FDIC" hidden="1">"c6435"</definedName>
    <definedName name="IQ_US_BRANCHES_FOREIGN_BANKS_FDIC" hidden="1">"c6390"</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TREASURY_SECURITIES_FDIC" hidden="1">"c6298"</definedName>
    <definedName name="IQ_UTIL_PPE_NET" hidden="1">"c1620"</definedName>
    <definedName name="IQ_UTIL_REV" hidden="1">"c2091"</definedName>
    <definedName name="IQ_UV_PENSION_LIAB" hidden="1">"c1332"</definedName>
    <definedName name="IQ_VALUATION_ALLOWANCES_FDIC" hidden="1">"c6400"</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C_REVENUE_FDIC" hidden="1">"c6667"</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50000</definedName>
    <definedName name="IQ_WEIGHTED_AVG_PRICE" hidden="1">"c1334"</definedName>
    <definedName name="IQ_WIP_INV" hidden="1">"c1335"</definedName>
    <definedName name="IQ_WORKING_CAP" hidden="1">"c3494"</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XDIV_DATE" hidden="1">"c2104"</definedName>
    <definedName name="IQ_YEAR_FOUNDED" hidden="1">"c6793"</definedName>
    <definedName name="IQ_YEARHIGH" hidden="1">"c1337"</definedName>
    <definedName name="IQ_YEARHIGH_DATE" hidden="1">"c2250"</definedName>
    <definedName name="IQ_YEARLOW" hidden="1">"c1338"</definedName>
    <definedName name="IQ_YEARLOW_DATE" hidden="1">"c2251"</definedName>
    <definedName name="IQ_YTD">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iuy" hidden="1">#REF!</definedName>
    <definedName name="iuyt" hidden="1">#REF!</definedName>
    <definedName name="j" hidden="1">#REF!</definedName>
    <definedName name="jdn" hidden="1">#REF!</definedName>
    <definedName name="je" hidden="1">{#N/A,#N/A,FALSE,"SCA";#N/A,#N/A,FALSE,"NCA";#N/A,#N/A,FALSE,"SAZ";#N/A,#N/A,FALSE,"CAZ";#N/A,#N/A,FALSE,"SNV";#N/A,#N/A,FALSE,"NNV";#N/A,#N/A,FALSE,"PP";#N/A,#N/A,FALSE,"SA"}</definedName>
    <definedName name="jhlkqFL" hidden="1">{"'Sheet1'!$A$1:$O$40"}</definedName>
    <definedName name="jkdf" hidden="1">#REF!</definedName>
    <definedName name="jkdsac" hidden="1">#REF!</definedName>
    <definedName name="jkfoo" hidden="1">#REF!</definedName>
    <definedName name="jseqf" hidden="1">#REF!</definedName>
    <definedName name="jz" hidden="1">#REF!</definedName>
    <definedName name="jzs" hidden="1">#REF!</definedName>
    <definedName name="K2_WBEVMODE" hidden="1">0</definedName>
    <definedName name="kal" hidden="1">#REF!</definedName>
    <definedName name="kaw" hidden="1">#REF!</definedName>
    <definedName name="kdkd" hidden="1">#REF!</definedName>
    <definedName name="kdkjrt" hidden="1">#REF!</definedName>
    <definedName name="kdsfj" hidden="1">#REF!</definedName>
    <definedName name="kfdlsg" hidden="1">#REF!</definedName>
    <definedName name="kfkf" hidden="1">#REF!</definedName>
    <definedName name="kfkfkf" hidden="1">#REF!</definedName>
    <definedName name="kfkfkfkf" hidden="1">#REF!</definedName>
    <definedName name="kfkfkfl" hidden="1">#REF!</definedName>
    <definedName name="kfkfksm" hidden="1">#REF!</definedName>
    <definedName name="kiujh" hidden="1">#REF!</definedName>
    <definedName name="kjfjffnnf" hidden="1">#REF!</definedName>
    <definedName name="kjhg" hidden="1">#REF!</definedName>
    <definedName name="kjhgf" hidden="1">#REF!</definedName>
    <definedName name="kjzd" hidden="1">#REF!</definedName>
    <definedName name="kkkkk" hidden="1">#REF!</definedName>
    <definedName name="kldk" hidden="1">#REF!</definedName>
    <definedName name="klfeqw" hidden="1">#REF!</definedName>
    <definedName name="kqwh" hidden="1">#REF!</definedName>
    <definedName name="ksadfl" hidden="1">#REF!</definedName>
    <definedName name="kw" hidden="1">#REF!</definedName>
    <definedName name="kz" hidden="1">#REF!</definedName>
    <definedName name="l" hidden="1">#REF!</definedName>
    <definedName name="lfkfjnn" hidden="1">#REF!</definedName>
    <definedName name="ListOffset" hidden="1">1</definedName>
    <definedName name="lkajsdfg" hidden="1">#REF!</definedName>
    <definedName name="lkjh" hidden="1">#REF!</definedName>
    <definedName name="lkohsvd" hidden="1">#REF!</definedName>
    <definedName name="llllllllll" hidden="1">#REF!</definedName>
    <definedName name="loke" hidden="1">#REF!</definedName>
    <definedName name="lpoicea" hidden="1">#REF!</definedName>
    <definedName name="misc" hidden="1">#REF!</definedName>
    <definedName name="mlaw" hidden="1">#REF!</definedName>
    <definedName name="mnbv" hidden="1">#REF!</definedName>
    <definedName name="mnkp" hidden="1">#REF!</definedName>
    <definedName name="mo" hidden="1">#REF!</definedName>
    <definedName name="mol" hidden="1">#REF!</definedName>
    <definedName name="molp" hidden="1">#REF!</definedName>
    <definedName name="NADA" hidden="1">{"caz2",#N/A,FALSE,"Central Arizona 2";"saz2",#N/A,FALSE,"Southern Arizona 2";"snv2",#N/A,FALSE,"Southern Nevada 2";"nnv2",#N/A,FALSE,"Northern Nevada 2";"sca2",#N/A,FALSE,"Southern California 2";"nca2",#N/A,FALSE,"Northern California 2";"pai2",#N/A,FALSE,"Paiute 2"}</definedName>
    <definedName name="NAME">#N/A</definedName>
    <definedName name="namefield" hidden="1">#REF!</definedName>
    <definedName name="naow" hidden="1">#REF!</definedName>
    <definedName name="nbeo" hidden="1">#REF!</definedName>
    <definedName name="nbw" hidden="1">#REF!</definedName>
    <definedName name="niPO" hidden="1">#REF!</definedName>
    <definedName name="nipxre" hidden="1">#REF!</definedName>
    <definedName name="nixre" hidden="1">#REF!</definedName>
    <definedName name="nk" hidden="1">#REF!</definedName>
    <definedName name="nki" hidden="1">#REF!</definedName>
    <definedName name="nkiw" hidden="1">#REF!</definedName>
    <definedName name="nKLqw" hidden="1">#REF!</definedName>
    <definedName name="nkse" hidden="1">#REF!</definedName>
    <definedName name="nkw" hidden="1">#REF!</definedName>
    <definedName name="NMN" hidden="1">#REF!</definedName>
    <definedName name="nmop" hidden="1">#REF!</definedName>
    <definedName name="nmwqi" hidden="1">#REF!</definedName>
    <definedName name="nnnnnnn" hidden="1">#REF!</definedName>
    <definedName name="no" hidden="1">#REF!</definedName>
    <definedName name="noip" hidden="1">#REF!</definedName>
    <definedName name="noipx" hidden="1">#REF!</definedName>
    <definedName name="NONE" hidden="1">{#N/A,#N/A,FALSE,"SCA";#N/A,#N/A,FALSE,"NCA";#N/A,#N/A,FALSE,"SAZ";#N/A,#N/A,FALSE,"CAZ";#N/A,#N/A,FALSE,"SNV";#N/A,#N/A,FALSE,"NNV";#N/A,#N/A,FALSE,"PP";#N/A,#N/A,FALSE,"SA"}</definedName>
    <definedName name="nop" hidden="1">#REF!</definedName>
    <definedName name="nope" hidden="1">#REF!</definedName>
    <definedName name="noper" hidden="1">#REF!</definedName>
    <definedName name="nsz" hidden="1">#REF!</definedName>
    <definedName name="NvsElapsedTime">0.00201388888672227</definedName>
    <definedName name="NvsEndTime">39911.5546527778</definedName>
    <definedName name="o" hidden="1">#REF!</definedName>
    <definedName name="ocq" hidden="1">#REF!</definedName>
    <definedName name="odezscv" hidden="1">#REF!</definedName>
    <definedName name="ofooooo" hidden="1">#REF!</definedName>
    <definedName name="oia" hidden="1">#REF!</definedName>
    <definedName name="oiacew" hidden="1">#REF!</definedName>
    <definedName name="oicw" hidden="1">#REF!</definedName>
    <definedName name="oieac" hidden="1">#REF!</definedName>
    <definedName name="oiewq" hidden="1">#REF!</definedName>
    <definedName name="oihyecv" hidden="1">#REF!</definedName>
    <definedName name="oips" hidden="1">#REF!</definedName>
    <definedName name="ok" hidden="1">#REF!</definedName>
    <definedName name="okey" hidden="1">#REF!</definedName>
    <definedName name="okeydokey" hidden="1">#REF!</definedName>
    <definedName name="oklpwa" hidden="1">#REF!</definedName>
    <definedName name="olpuwce" hidden="1">#REF!</definedName>
    <definedName name="oluw" hidden="1">#REF!</definedName>
    <definedName name="oooofp" hidden="1">#REF!</definedName>
    <definedName name="opec" hidden="1">#REF!</definedName>
    <definedName name="opewqr" hidden="1">#REF!</definedName>
    <definedName name="opicaew" hidden="1">#REF!</definedName>
    <definedName name="opiecv" hidden="1">#REF!</definedName>
    <definedName name="opiyu" hidden="1">#REF!</definedName>
    <definedName name="oplpp" hidden="1">#REF!</definedName>
    <definedName name="opp" hidden="1">#REF!</definedName>
    <definedName name="opuafw" hidden="1">#REF!</definedName>
    <definedName name="opuc3e" hidden="1">#REF!</definedName>
    <definedName name="opueac" hidden="1">#REF!</definedName>
    <definedName name="opufw" hidden="1">#REF!</definedName>
    <definedName name="opuwa" hidden="1">#REF!</definedName>
    <definedName name="opvs" hidden="1">#REF!</definedName>
    <definedName name="os" hidden="1">#REF!</definedName>
    <definedName name="oupc" hidden="1">#REF!</definedName>
    <definedName name="ovwe" hidden="1">#REF!</definedName>
    <definedName name="page2">#REF!</definedName>
    <definedName name="page3">#REF!</definedName>
    <definedName name="page5">#REF!</definedName>
    <definedName name="page6">#REF!</definedName>
    <definedName name="Parent">#REF!</definedName>
    <definedName name="Paste1">#REF!</definedName>
    <definedName name="peqafd" hidden="1">#REF!</definedName>
    <definedName name="PERO" hidden="1">{#N/A,#N/A,FALSE,"SCA";#N/A,#N/A,FALSE,"NCA";#N/A,#N/A,FALSE,"SAZ";#N/A,#N/A,FALSE,"CAZ";#N/A,#N/A,FALSE,"SNV";#N/A,#N/A,FALSE,"NNV";#N/A,#N/A,FALSE,"PP";#N/A,#N/A,FALSE,"SA"}</definedName>
    <definedName name="pert" hidden="1">#REF!</definedName>
    <definedName name="plk" hidden="1">#REF!</definedName>
    <definedName name="plo" hidden="1">#REF!</definedName>
    <definedName name="plvsanj" hidden="1">#REF!</definedName>
    <definedName name="pocq" hidden="1">#REF!</definedName>
    <definedName name="poe" hidden="1">#REF!</definedName>
    <definedName name="poeac" hidden="1">#REF!</definedName>
    <definedName name="poec" hidden="1">#REF!</definedName>
    <definedName name="poeca" hidden="1">#REF!</definedName>
    <definedName name="poert" hidden="1">#REF!</definedName>
    <definedName name="poi" hidden="1">#REF!</definedName>
    <definedName name="poica" hidden="1">#REF!</definedName>
    <definedName name="poiea" hidden="1">#REF!</definedName>
    <definedName name="poiv" hidden="1">#REF!</definedName>
    <definedName name="poiy" hidden="1">#REF!</definedName>
    <definedName name="poiyw" hidden="1">#REF!</definedName>
    <definedName name="pouac" hidden="1">#REF!</definedName>
    <definedName name="pouce" hidden="1">#REF!</definedName>
    <definedName name="povrs" hidden="1">#REF!</definedName>
    <definedName name="pppppppp" hidden="1">#REF!</definedName>
    <definedName name="_xlnm.Print_Area" localSheetId="0">'9'!$A$1:$N$38</definedName>
    <definedName name="pslf" hidden="1">#REF!</definedName>
    <definedName name="psrfdgl" hidden="1">#REF!</definedName>
    <definedName name="pwe" hidden="1">#REF!</definedName>
    <definedName name="qaw" hidden="1">#REF!</definedName>
    <definedName name="qqa" hidden="1">{"ARK_JURIS_FUEL",#N/A,FALSE,"Ark_Fuel&amp;Rev"}</definedName>
    <definedName name="qwr" hidden="1">#REF!</definedName>
    <definedName name="repeat" hidden="1">#REF!</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5</definedName>
    <definedName name="RiskIsInput" hidden="1">_xll.RiskCellHasTokens(262144+512+524288)</definedName>
    <definedName name="RiskIsOutput" hidden="1">_xll.RiskCellHasTokens(1024)</definedName>
    <definedName name="RiskIsStatistics" hidden="1">_xll.RiskCellHasTokens(4096+32768+65536)</definedName>
    <definedName name="riskmeasures">#REF!</definedName>
    <definedName name="RiskMinimizeOnStart" hidden="1">FALSE</definedName>
    <definedName name="RiskMonitorConvergence" hidden="1">FALSE</definedName>
    <definedName name="RiskMultipleCPUSupportEnabled" hidden="1">TRUE</definedName>
    <definedName name="RiskNumIterations" hidden="1">10000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2</definedName>
    <definedName name="RiskStandardRecalc" hidden="1">1</definedName>
    <definedName name="RiskUpdateDisplay" hidden="1">FALSE</definedName>
    <definedName name="RiskUseDifferentSeedForEachSim" hidden="1">FALSE</definedName>
    <definedName name="RiskUseFixedSeed" hidden="1">FALSE</definedName>
    <definedName name="RiskUseMultipleCPUs" hidden="1">TRUE</definedName>
    <definedName name="rk" hidden="1">{#N/A,#N/A,FALSE,"SCA";#N/A,#N/A,FALSE,"NCA";#N/A,#N/A,FALSE,"SAZ";#N/A,#N/A,FALSE,"CAZ";#N/A,#N/A,FALSE,"SNV";#N/A,#N/A,FALSE,"NNV";#N/A,#N/A,FALSE,"PP";#N/A,#N/A,FALSE,"SA"}</definedName>
    <definedName name="RRA_Adj_Clause_Table">#REF!</definedName>
    <definedName name="rtyui" hidden="1">#REF!</definedName>
    <definedName name="rtyuiop" hidden="1">#REF!</definedName>
    <definedName name="S" hidden="1">#REF!</definedName>
    <definedName name="sac" hidden="1">#REF!</definedName>
    <definedName name="sadf" hidden="1">#REF!</definedName>
    <definedName name="sadfkj" hidden="1">#REF!</definedName>
    <definedName name="SAPBEXrevision" hidden="1">41</definedName>
    <definedName name="SAPBEXsysID" hidden="1">"PBW"</definedName>
    <definedName name="SAPBEXwbID" hidden="1">"3TD2FVG7ME7U056LVECBWI4A2"</definedName>
    <definedName name="sd" hidden="1">#REF!</definedName>
    <definedName name="sdf" hidden="1">#REF!</definedName>
    <definedName name="sdfp" hidden="1">#REF!</definedName>
    <definedName name="sdklofj" hidden="1">#REF!</definedName>
    <definedName name="sdld" hidden="1">#REF!</definedName>
    <definedName name="sdljgfj" hidden="1">#REF!</definedName>
    <definedName name="sdop" hidden="1">#REF!</definedName>
    <definedName name="sdsdl" hidden="1">#REF!</definedName>
    <definedName name="sdv" hidden="1">#REF!</definedName>
    <definedName name="sedf" hidden="1">#REF!</definedName>
    <definedName name="sevw" hidden="1">#REF!</definedName>
    <definedName name="sfdv" hidden="1">#REF!</definedName>
    <definedName name="SI" hidden="1">{"projom",#N/A,FALSE,"Central Arizona 1";"projomvar",#N/A,FALSE,"Central Arizona 1";"caz1",#N/A,FALSE,"Central Arizona 1";"cazvar",#N/A,FALSE,"Central Arizona 1";"saz1",#N/A,FALSE,"Southern Arizona 1";"sazvar",#N/A,FALSE,"Southern Arizona 1";"snv1",#N/A,FALSE,"Southern Nevada 1";"snvvar",#N/A,FALSE,"Southern Nevada 1";"nnv1",#N/A,FALSE,"Northern Nevada 1";"nnvvar",#N/A,FALSE,"Northern Nevada 1";"sca1",#N/A,FALSE,"Southern California 1";"scavar",#N/A,FALSE,"Southern California 1";"nca1",#N/A,FALSE,"Northern California 1";"ncavar",#N/A,FALSE,"Northern California 1";"paiute1",#N/A,FALSE,"Paiute 1";"paivar",#N/A,FALSE,"Paiute 1"}</definedName>
    <definedName name="slkd" hidden="1">#REF!</definedName>
    <definedName name="srg" hidden="1">{#N/A,#N/A,FALSE,"WP_B5";#N/A,#N/A,FALSE,"WP_B6";#N/A,#N/A,FALSE,"WP_B6.1";#N/A,#N/A,FALSE,"WP_B6.2";#N/A,#N/A,FALSE,"WP_B7";#N/A,#N/A,FALSE,"WP_B8";#N/A,#N/A,FALSE,"WP_B9";#N/A,#N/A,FALSE,"WP_C1";#N/A,#N/A,FALSE,"WP_C1.1";"WP_C1.2.1",#N/A,FALSE,"WP_C1.2";"WP_C1.2.2",#N/A,FALSE,"WP_C1.2";"WP_C1.2.3",#N/A,FALSE,"WP_C1.2";"WP_C1.2.4",#N/A,FALSE,"WP_C1.2";"WP_C1.2.5",#N/A,FALSE,"WP_C1.2";#N/A,#N/A,FALSE,"WP_C2";#N/A,#N/A,FALSE,"WP_C4";#N/A,#N/A,FALSE,"WP_C4a";#N/A,#N/A,FALSE,"WP_C4.1";#N/A,#N/A,FALSE,"WP_C4.2";#N/A,#N/A,FALSE,"WP_C4.3";#N/A,#N/A,FALSE,"WP_C5";#N/A,#N/A,FALSE,"WP_C6";#N/A,#N/A,FALSE,"WP_C7";#N/A,#N/A,FALSE,"WP_C8";#N/A,#N/A,FALSE,"WP_C9";#N/A,#N/A,FALSE,"WP_C10";#N/A,#N/A,FALSE,"WP_C11";#N/A,#N/A,FALSE,"WP_C12";#N/A,#N/A,FALSE,"WP_C13";#N/A,#N/A,FALSE,"WP_C14";"WP_D1.1",#N/A,FALSE,"WP_D1";"WP_D1.2",#N/A,FALSE,"WP_D1";"WP_D1.3",#N/A,FALSE,"WP_D1";"WP_D1.4",#N/A,FALSE,"WP_D1";"WP_D1.5",#N/A,FALSE,"WP_D1";#N/A,#N/A,FALSE,"WP_D2";#N/A,#N/A,FALSE,"WP_E1 ";#N/A,#N/A,FALSE,"WP_E1.1";#N/A,#N/A,FALSE,"WP_E2";#N/A,#N/A,FALSE,"WP_E3";#N/A,#N/A,FALSE,"WP_E4";#N/A,#N/A,FALSE,"WP_F1";#N/A,#N/A,FALSE,"WP_F-2";#N/A,#N/A,FALSE,"WP_F-2-1";#N/A,#N/A,FALSE,"WP_F-2-2";#N/A,#N/A,FALSE,"WP_F-3";#N/A,#N/A,FALSE,"WP_F-3-1";#N/A,#N/A,FALSE,"WP_F-3-2";#N/A,#N/A,FALSE,"WP_F-4";#N/A,#N/A,FALSE,"WP_F-4.1";#N/A,#N/A,FALSE,"WP_F-4.2";#N/A,#N/A,FALSE,"WP_F-5";#N/A,#N/A,FALSE,"WP_F-6";#N/A,#N/A,FALSE,"WP_F-7"}</definedName>
    <definedName name="ssdo" hidden="1">#REF!</definedName>
    <definedName name="sssset" hidden="1">#REF!</definedName>
    <definedName name="STAFFCOSTOFDEBT">#REF!</definedName>
    <definedName name="STAFFPERCENTDEBT">#REF!</definedName>
    <definedName name="STAFFPERCENTEQUITY">#REF!</definedName>
    <definedName name="STAFFPERCENTPREFERREDEQUITY">#REF!</definedName>
    <definedName name="staterate1">#REF!</definedName>
    <definedName name="stockprice">'[1]Stock Price (Utility)'!$C$2:$AL$34</definedName>
    <definedName name="sv" hidden="1">#REF!</definedName>
    <definedName name="svfdv" hidden="1">#REF!</definedName>
    <definedName name="swae" hidden="1">#REF!</definedName>
    <definedName name="TableName">"Dummy"</definedName>
    <definedName name="TAXonREVREQ">#REF!</definedName>
    <definedName name="Temp" hidden="1">{"ARK_JURIS_FUEL",#N/A,FALSE,"Ark_Fuel&amp;Rev"}</definedName>
    <definedName name="test" hidden="1">{"ARK_JURIS_FUEL",#N/A,FALSE,"Ark_Fuel&amp;Rev"}</definedName>
    <definedName name="tran" hidden="1">{#N/A,#N/A,FALSE,"SCH_B1";#N/A,#N/A,FALSE,"SCH_B2";#N/A,#N/A,FALSE,"SCH_B2.1";#N/A,#N/A,FALSE,"SCH_B2.2";#N/A,#N/A,FALSE,"SCH_B2.3";#N/A,#N/A,FALSE,"SCH_B3";#N/A,#N/A,FALSE,"SCH_B3.1";#N/A,#N/A,FALSE,"SCH_C1-a";#N/A,#N/A,FALSE,"SCH_C2";#N/A,#N/A,FALSE,"SCH_C2.1";#N/A,#N/A,FALSE,"SCH_D1A";#N/A,#N/A,FALSE,"SCH_D2";#N/A,#N/A,FALSE,"SCH_D2.1";#N/A,#N/A,FALSE,"SCH_E1";#N/A,#N/A,FALSE,"SCH_E1.1";#N/A,#N/A,FALSE,"SCH_F1";#N/A,#N/A,FALSE,"SCH_H1";#N/A,#N/A,FALSE,"SCH_H2";#N/A,#N/A,FALSE,"SCH_H2.1";#N/A,#N/A,FALSE,"SCH_I1";#N/A,#N/A,FALSE,"SCH_I1a";#N/A,#N/A,FALSE,"SCH_J1"}</definedName>
    <definedName name="tttt" hidden="1">#REF!</definedName>
    <definedName name="tw" hidden="1">#REF!</definedName>
    <definedName name="vldatabase">'[1]Electric Utility Data'!$B$8:$AI$43</definedName>
    <definedName name="wepfo" hidden="1">#REF!</definedName>
    <definedName name="willdo" hidden="1">#REF!</definedName>
    <definedName name="workingcap1">#REF!</definedName>
    <definedName name="wrn.agexpense." hidden="1">{"pb",#N/A,FALSE,"Sheet3";"pd",#N/A,FALSE,"Sheet3";"pe",#N/A,FALSE,"Sheet3"}</definedName>
    <definedName name="wrn.AllRjs." hidden="1">{#N/A,#N/A,FALSE,"SCA";#N/A,#N/A,FALSE,"NCA";#N/A,#N/A,FALSE,"SAZ";#N/A,#N/A,FALSE,"CAZ";#N/A,#N/A,FALSE,"SNV";#N/A,#N/A,FALSE,"NNV";#N/A,#N/A,FALSE,"PP";#N/A,#N/A,FALSE,"SA"}</definedName>
    <definedName name="wrn.alrjs." hidden="1">{#N/A,#N/A,FALSE,"SCA";#N/A,#N/A,FALSE,"NCA";#N/A,#N/A,FALSE,"SAZ";#N/A,#N/A,FALSE,"CAZ";#N/A,#N/A,FALSE,"SNV";#N/A,#N/A,FALSE,"NNV";#N/A,#N/A,FALSE,"PP";#N/A,#N/A,FALSE,"SA"}</definedName>
    <definedName name="wrn.ARK._.JURIS._.FAC._.CALC." hidden="1">{"ARK_JURIS_FAC",#N/A,FALSE,"Ark_Fuel&amp;Rev"}</definedName>
    <definedName name="wrn.ARK._.JURIS._.FUEL._.COST." hidden="1">{"ARK_JURIS_FUEL",#N/A,FALSE,"Ark_Fuel&amp;Rev"}</definedName>
    <definedName name="wrn.ATOKA._.FAC._.CALC." hidden="1">{"ATOKA_FAC",#N/A,FALSE,"Atoka"}</definedName>
    <definedName name="wrn.CONOCO._.FAC." hidden="1">{"CONOCO_FAC",#N/A,FALSE,"Conoco FAC"}</definedName>
    <definedName name="wrn.FAC._.SUMMARY." hidden="1">{"FAC_SUMMARY",#N/A,FALSE,"Summaries"}</definedName>
    <definedName name="wrn.FERC._.FAC._.CALC." hidden="1">{"FERC_FAC",#N/A,FALSE,"FERC_Fuel&amp;Rev"}</definedName>
    <definedName name="wrn.FERC._.WEATHER._.and._.JURIS._.FUEL." hidden="1">{"FERC_WEATHER_AND_FUEL",#N/A,FALSE,"FERC_Fuel&amp;Rev"}</definedName>
    <definedName name="wrn.go." hidden="1">{"wp_h4.2",#N/A,FALSE,"WP_H4.2";"wp_h4.3",#N/A,FALSE,"WP_H4.3"}</definedName>
    <definedName name="wrn.MFR." hidden="1">{#N/A,#N/A,FALSE,"Index";#N/A,#N/A,FALSE,"SCH_B1";#N/A,#N/A,FALSE,"SCH_B2";#N/A,#N/A,FALSE,"SCH_B2.1";#N/A,#N/A,FALSE,"SCH_B2.2";#N/A,#N/A,FALSE,"SCH_B2.3";#N/A,#N/A,FALSE,"SCH_B2.4";#N/A,#N/A,FALSE,"SCH_B3";#N/A,#N/A,FALSE,"SCH_B3.1";#N/A,#N/A,FALSE,"SCH_C1-a";#N/A,#N/A,FALSE,"SCH_C2";#N/A,#N/A,FALSE,"SCH_C2.1";#N/A,#N/A,FALSE,"SCH_D1A";#N/A,#N/A,FALSE,"SCH_D2";#N/A,#N/A,FALSE,"SCH_D2.1";#N/A,#N/A,FALSE,"SCH_E1";#N/A,#N/A,FALSE,"SCH_F1";#N/A,#N/A,FALSE,"SCH_F-2";#N/A,#N/A,FALSE,"SCH_F-3";#N/A,#N/A,FALSE,"SCH_H1";#N/A,#N/A,FALSE,"SCH_H2";#N/A,#N/A,FALSE,"SCH_H2.1";#N/A,#N/A,FALSE,"SCH_I1";#N/A,#N/A,FALSE,"SCH_I1a";#N/A,#N/A,FALSE,"SCH_J1";#N/A,#N/A,FALSE,"SCH_J3";#N/A,#N/A,FALSE,"SCH_J4"}</definedName>
    <definedName name="wrn.MMFRENT." hidden="1">{#N/A,#N/A,FALSE,"Page 1";#N/A,#N/A,FALSE,"Page 2";#N/A,#N/A,FALSE,"Page 3";#N/A,#N/A,FALSE,"Page 4";#N/A,#N/A,FALSE,"Page 5";#N/A,#N/A,FALSE,"Page 6";#N/A,#N/A,FALSE,"Page 7";#N/A,#N/A,FALSE,"Page 8";#N/A,#N/A,FALSE,"Page 9";#N/A,#N/A,FALSE,"PG8WP";#N/A,#N/A,FALSE,"PG9WP"}</definedName>
    <definedName name="wrn.mmfrent2" hidden="1">{#N/A,#N/A,FALSE,"Page 1";#N/A,#N/A,FALSE,"Page 2";#N/A,#N/A,FALSE,"Page 3";#N/A,#N/A,FALSE,"Page 4";#N/A,#N/A,FALSE,"Page 5";#N/A,#N/A,FALSE,"Page 6";#N/A,#N/A,FALSE,"Page 7";#N/A,#N/A,FALSE,"Page 8";#N/A,#N/A,FALSE,"Page 9";#N/A,#N/A,FALSE,"PG8WP";#N/A,#N/A,FALSE,"PG9WP"}</definedName>
    <definedName name="wrn.OK._.FUEL._.COMPARISON." hidden="1">{"OK_FUEL_COMPARISON",#N/A,FALSE,"Ok_Fuel&amp;Rev"}</definedName>
    <definedName name="wrn.OK._.JURIS._.FAC._.CALCULATION." hidden="1">{"OK_JURIS_FAC",#N/A,FALSE,"Ok_Fuel&amp;Rev"}</definedName>
    <definedName name="wrn.OK._.JURIS._.FUEL._.COST." hidden="1">{"OK_JURIS_FUEL",#N/A,FALSE,"Ok_Fuel&amp;Rev"}</definedName>
    <definedName name="wrn.OKLA._.PRO._.FORMA._.FUEL." hidden="1">{"OK_PRO_FORMA_FUEL",#N/A,FALSE,"Ok_Fuel&amp;Rev"}</definedName>
    <definedName name="wrn.OMEXPENSE." hidden="1">{"PF",#N/A,FALSE,"Sheet4";"PG",#N/A,FALSE,"Sheet4";"PH",#N/A,FALSE,"Sheet4";"PI",#N/A,FALSE,"Sheet4";"PJ",#N/A,FALSE,"Sheet4"}</definedName>
    <definedName name="wrn.OMPA._.FAC." hidden="1">{"OMPA_FAC",#N/A,FALSE,"OMPA FAC"}</definedName>
    <definedName name="wrn.OTHER._.DATA." hidden="1">{"OTHER_DATA",#N/A,FALSE,"Ok_Fuel&amp;Rev"}</definedName>
    <definedName name="wrn.print." hidden="1">{#N/A,#N/A,FALSE,"WP_B3.1";#N/A,#N/A,FALSE,"WP_B3.2";#N/A,#N/A,FALSE,"WP_B3.3";#N/A,#N/A,FALSE,"WP_B3.4";#N/A,#N/A,FALSE,"WP_B3.5";#N/A,#N/A,FALSE,"WP_B3.6";#N/A,#N/A,FALSE,"WP_B3.7";#N/A,#N/A,FALSE,"WP_B3.8";#N/A,#N/A,FALSE,"WPB3.9";#N/A,#N/A,FALSE,"WP_B3.10";#N/A,#N/A,FALSE,"WP_B3.11";#N/A,#N/A,FALSE,"WP_B3.12";#N/A,#N/A,FALSE,"WP_H2.12";#N/A,#N/A,FALSE,"WP_H2.13";#N/A,#N/A,FALSE,"WP_H2.14";#N/A,#N/A,FALSE,"WP_H2.15";#N/A,#N/A,FALSE,"WP_H2.16.1";#N/A,#N/A,FALSE,"WP_H2.16.2";#N/A,#N/A,FALSE,"WP_H2.16.3";#N/A,#N/A,FALSE,"WP_H2.17";#N/A,#N/A,FALSE,"WP_H2.18";#N/A,#N/A,FALSE,"WP_H2.19";#N/A,#N/A,FALSE,"WP_H2.20";#N/A,#N/A,FALSE,"WP_H2.21";#N/A,#N/A,FALSE,"WP_H2.22";#N/A,#N/A,FALSE,"WP-H2.23";#N/A,#N/A,FALSE,"WP_H2.24"}</definedName>
    <definedName name="wrn.printtable1." hidden="1">{"print1",#N/A,FALSE,"D21CUSTS"}</definedName>
    <definedName name="wrn.printtable2." hidden="1">{"print2",#N/A,FALSE,"D21CUSTS"}</definedName>
    <definedName name="wrn.printtable3." hidden="1">{"print3",#N/A,FALSE,"D21CUSTS"}</definedName>
    <definedName name="wrn.printtable4." hidden="1">{"print4",#N/A,FALSE,"D21CUSTS"}</definedName>
    <definedName name="wrn.Projected._.Def._.Adjustments." hidden="1">{"projom",#N/A,FALSE,"Central Arizona 1";"projomvar",#N/A,FALSE,"Central Arizona 1";"caz1",#N/A,FALSE,"Central Arizona 1";"cazvar",#N/A,FALSE,"Central Arizona 1";"saz1",#N/A,FALSE,"Southern Arizona 1";"sazvar",#N/A,FALSE,"Southern Arizona 1";"snv1",#N/A,FALSE,"Southern Nevada 1";"snvvar",#N/A,FALSE,"Southern Nevada 1";"nnv1",#N/A,FALSE,"Northern Nevada 1";"nnvvar",#N/A,FALSE,"Northern Nevada 1";"sca1",#N/A,FALSE,"Southern California 1";"scavar",#N/A,FALSE,"Southern California 1";"nca1",#N/A,FALSE,"Northern California 1";"ncavar",#N/A,FALSE,"Northern California 1";"paiute1",#N/A,FALSE,"Paiute 1";"paivar",#N/A,FALSE,"Paiute 1"}</definedName>
    <definedName name="wrn.Projected._.Defiency." hidden="1">{"caz2",#N/A,FALSE,"Central Arizona 2";"saz2",#N/A,FALSE,"Southern Arizona 2";"snv2",#N/A,FALSE,"Southern Nevada 2";"nnv2",#N/A,FALSE,"Northern Nevada 2";"sca2",#N/A,FALSE,"Southern California 2";"nca2",#N/A,FALSE,"Northern California 2";"pai2",#N/A,FALSE,"Paiute 2"}</definedName>
    <definedName name="wrn.SPA._.FAC." hidden="1">{"SPA_FAC",#N/A,FALSE,"OMPA SPA FAC"}</definedName>
    <definedName name="wrn.SUP." hidden="1">{#N/A,#N/A,FALSE,"WP_B5";#N/A,#N/A,FALSE,"WP_B6";#N/A,#N/A,FALSE,"WP_B6.1";#N/A,#N/A,FALSE,"WP_B6.2";#N/A,#N/A,FALSE,"WP_B7";#N/A,#N/A,FALSE,"WP_B8";#N/A,#N/A,FALSE,"WP_B9";#N/A,#N/A,FALSE,"WP_C1";#N/A,#N/A,FALSE,"WP_C1.1";"WP_C1.2.1",#N/A,FALSE,"WP_C1.2";"WP_C1.2.2",#N/A,FALSE,"WP_C1.2";"WP_C1.2.3",#N/A,FALSE,"WP_C1.2";"WP_C1.2.4",#N/A,FALSE,"WP_C1.2";"WP_C1.2.5",#N/A,FALSE,"WP_C1.2";#N/A,#N/A,FALSE,"WP_C4";#N/A,#N/A,FALSE,"WP_C4a";#N/A,#N/A,FALSE,"WP_C4.1";#N/A,#N/A,FALSE,"WP_C4.2";#N/A,#N/A,FALSE,"WP_C4.3";#N/A,#N/A,FALSE,"WP_C5";#N/A,#N/A,FALSE,"WP_C7";#N/A,#N/A,FALSE,"WP_C8";#N/A,#N/A,FALSE,"WP_C9";#N/A,#N/A,FALSE,"WP_C10";#N/A,#N/A,FALSE,"WP_C11";#N/A,#N/A,FALSE,"WP_C12";#N/A,#N/A,FALSE,"WP_C13";#N/A,#N/A,FALSE,"WP_C14";"WP_D1.1",#N/A,FALSE,"WP_D1";"WP_D1.2",#N/A,FALSE,"WP_D1";"WP_D1.3",#N/A,FALSE,"WP_D1";"WP_D1.4",#N/A,FALSE,"WP_D1";"WP_D1.5",#N/A,FALSE,"WP_D1";#N/A,#N/A,FALSE,"WP_E1 ";#N/A,#N/A,FALSE,"WP_E1.1";#N/A,#N/A,FALSE,"WP_E2";#N/A,#N/A,FALSE,"WP_E3";#N/A,#N/A,FALSE,"WP_E4";#N/A,#N/A,FALSE,"WP_F1";#N/A,#N/A,FALSE,"WP_F-2";#N/A,#N/A,FALSE,"WP_F-2-1";#N/A,#N/A,FALSE,"WP_F-2-2";#N/A,#N/A,FALSE,"WP_F-3";#N/A,#N/A,FALSE,"WP_F-3-1";#N/A,#N/A,FALSE,"WP_F-3-2";#N/A,#N/A,FALSE,"WP_F-4";#N/A,#N/A,FALSE,"WP_F-4.1";#N/A,#N/A,FALSE,"WP_F-4.2";#N/A,#N/A,FALSE,"WP_F-5";#N/A,#N/A,FALSE,"WP_F-6";#N/A,#N/A,FALSE,"WP_F-7"}</definedName>
    <definedName name="wrn.SUP2." hidden="1">{#N/A,#N/A,FALSE,"SECT_G";#N/A,#N/A,FALSE,"WP_G6";#N/A,#N/A,FALSE,"WP_G14";#N/A,#N/A,FALSE,"WP_G15";#N/A,#N/A,FALSE,"WP_G-16";#N/A,#N/A,FALSE,"WP_G-17";#N/A,#N/A,FALSE,"WP_G-18a";#N/A,#N/A,FALSE,"WP_G-18b";#N/A,#N/A,FALSE,"WP_H1";#N/A,#N/A,FALSE,"WP_H1.1";#N/A,#N/A,FALSE,"WP_H1.2";#N/A,#N/A,FALSE,"WP_H3";#N/A,#N/A,FALSE,"WP_H3.1";#N/A,#N/A,FALSE,"WP_H4";#N/A,#N/A,FALSE,"WP_H4.1";#N/A,#N/A,FALSE,"WP_H4.2";#N/A,#N/A,FALSE,"WP_H4.3";#N/A,#N/A,FALSE,"WP_H4.4";#N/A,#N/A,FALSE,"WP_H4.5";#N/A,#N/A,FALSE,"WP_H4.6";#N/A,#N/A,FALSE,"WP_H5";#N/A,#N/A,FALSE,"WP_H6";#N/A,#N/A,FALSE,"WP_H7";#N/A,#N/A,FALSE,"WP_H8";#N/A,#N/A,FALSE,"WP_H8.1";#N/A,#N/A,FALSE,"WP_H8.2";#N/A,#N/A,FALSE,"WP_H9";#N/A,#N/A,FALSE,"WP_H9.1";#N/A,#N/A,FALSE,"WP_H9.2";#N/A,#N/A,FALSE,"WP_H10";#N/A,#N/A,FALSE,"WP_H10.1";#N/A,#N/A,FALSE,"WP_H10.2";#N/A,#N/A,FALSE,"WP_H11";#N/A,#N/A,FALSE,"WP_H12";#N/A,#N/A,FALSE,"WP_H13";#N/A,#N/A,FALSE,"WP_H14";#N/A,#N/A,FALSE,"WP_H15";#N/A,#N/A,FALSE,"WP_H16";#N/A,#N/A,FALSE,"WP_H17";#N/A,#N/A,FALSE,"WP_H18";#N/A,#N/A,FALSE,"WP_H19";#N/A,#N/A,FALSE,"WP_H20";#N/A,#N/A,FALSE,"WP_H21";#N/A,#N/A,FALSE,"WP_H22";#N/A,#N/A,FALSE,"WP_I1";#N/A,#N/A,FALSE,"WP_I2";#N/A,#N/A,FALSE,"WP_I3";#N/A,#N/A,FALSE,"WP_J1";#N/A,#N/A,FALSE,"WP_J2";#N/A,#N/A,FALSE,"WP_J3";#N/A,#N/A,FALSE,"WP_J4";#N/A,#N/A,FALSE,"WP_J5";#N/A,#N/A,FALSE,"WP_J6";#N/A,#N/A,FALSE,"SECT_K";#N/A,#N/A,FALSE,"SECT_L"}</definedName>
    <definedName name="wrn.tables." hidden="1">{"print1",#N/A,FALSE,"D21CUSTS";"print2",#N/A,FALSE,"D21CUSTS";"print3",#N/A,FALSE,"D21CUSTS";"print4",#N/A,FALSE,"D21CUSTS"}</definedName>
    <definedName name="wrn.Total._.Report." hidden="1">{"Fuel by Type",#N/A,FALSE,"00whfuel";"Fuel by Account",#N/A,FALSE,"00whfuel";"NTEC",#N/A,FALSE,"00whfuel";"Hope",#N/A,FALSE,"00whfuel";"Net Energy Load",#N/A,FALSE,"00whfuel";"Purchased Power",#N/A,FALSE,"00whfuel"}</definedName>
    <definedName name="wrn.WEATHER._.AND._.YR._.END._.CUST._.ADJ." hidden="1">{"WEATHER_CUSTOMERS",#N/A,FALSE,"Ok_Fuel&amp;Rev"}</definedName>
    <definedName name="xxx" hidden="1">{"'Sheet1'!$A$1:$O$40"}</definedName>
    <definedName name="Y" hidden="1">#REF!</definedName>
    <definedName name="yes" hidden="1">#REF!</definedName>
    <definedName name="yesindeed" hidden="1">#REF!</definedName>
    <definedName name="yesir" hidden="1">#REF!</definedName>
    <definedName name="Yield">#REF!</definedName>
    <definedName name="yyyyyy" hidden="1">#REF!</definedName>
    <definedName name="zdcw" hidden="1">#REF!</definedName>
    <definedName name="zj" hidden="1">#REF!</definedName>
    <definedName name="znh" hidden="1">#REF!</definedName>
    <definedName name="zxcvb" hidden="1">#REF!</definedName>
    <definedName name="zxd" hidden="1">#REF!</definedName>
    <definedName name="ZZ_EVCOMOPTS" hidden="1">10</definedName>
    <definedName name="zzz" hidden="1">{"'Sheet1'!$A$1:$O$40"}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42" i="2" l="1"/>
  <c r="D41" i="2"/>
  <c r="B38" i="2"/>
  <c r="B37" i="2"/>
  <c r="B36" i="2"/>
  <c r="B35" i="2"/>
  <c r="B32" i="2"/>
  <c r="B31" i="2"/>
  <c r="K27" i="2"/>
  <c r="L27" i="2" s="1"/>
  <c r="I27" i="2"/>
  <c r="G27" i="2"/>
  <c r="F27" i="2"/>
  <c r="H27" i="2" s="1"/>
  <c r="E27" i="2"/>
  <c r="D27" i="2"/>
  <c r="B27" i="2"/>
  <c r="K26" i="2"/>
  <c r="L26" i="2" s="1"/>
  <c r="I26" i="2"/>
  <c r="G26" i="2"/>
  <c r="E26" i="2"/>
  <c r="D26" i="2"/>
  <c r="F26" i="2" s="1"/>
  <c r="H26" i="2" s="1"/>
  <c r="B26" i="2"/>
  <c r="K25" i="2"/>
  <c r="L25" i="2" s="1"/>
  <c r="I25" i="2"/>
  <c r="G25" i="2"/>
  <c r="E25" i="2"/>
  <c r="D25" i="2"/>
  <c r="F25" i="2" s="1"/>
  <c r="H25" i="2" s="1"/>
  <c r="J25" i="2" s="1"/>
  <c r="B25" i="2"/>
  <c r="L24" i="2"/>
  <c r="K24" i="2"/>
  <c r="I24" i="2"/>
  <c r="G24" i="2"/>
  <c r="E24" i="2"/>
  <c r="D24" i="2"/>
  <c r="F24" i="2" s="1"/>
  <c r="H24" i="2" s="1"/>
  <c r="B24" i="2"/>
  <c r="K23" i="2"/>
  <c r="L23" i="2" s="1"/>
  <c r="I23" i="2"/>
  <c r="J23" i="2" s="1"/>
  <c r="G23" i="2"/>
  <c r="E23" i="2"/>
  <c r="D23" i="2"/>
  <c r="F23" i="2" s="1"/>
  <c r="H23" i="2" s="1"/>
  <c r="B23" i="2"/>
  <c r="K22" i="2"/>
  <c r="L22" i="2" s="1"/>
  <c r="I22" i="2"/>
  <c r="G22" i="2"/>
  <c r="E22" i="2"/>
  <c r="D22" i="2"/>
  <c r="F22" i="2" s="1"/>
  <c r="H22" i="2" s="1"/>
  <c r="B22" i="2"/>
  <c r="K21" i="2"/>
  <c r="L21" i="2" s="1"/>
  <c r="I21" i="2"/>
  <c r="J21" i="2" s="1"/>
  <c r="G21" i="2"/>
  <c r="F21" i="2"/>
  <c r="H21" i="2" s="1"/>
  <c r="E21" i="2"/>
  <c r="D21" i="2"/>
  <c r="B21" i="2"/>
  <c r="K20" i="2"/>
  <c r="L20" i="2" s="1"/>
  <c r="I20" i="2"/>
  <c r="G20" i="2"/>
  <c r="E20" i="2"/>
  <c r="D20" i="2"/>
  <c r="F20" i="2" s="1"/>
  <c r="H20" i="2" s="1"/>
  <c r="B20" i="2"/>
  <c r="K19" i="2"/>
  <c r="L19" i="2" s="1"/>
  <c r="I19" i="2"/>
  <c r="G19" i="2"/>
  <c r="E19" i="2"/>
  <c r="D19" i="2"/>
  <c r="F19" i="2" s="1"/>
  <c r="H19" i="2" s="1"/>
  <c r="J19" i="2" s="1"/>
  <c r="B19" i="2"/>
  <c r="L18" i="2"/>
  <c r="K18" i="2"/>
  <c r="I18" i="2"/>
  <c r="G18" i="2"/>
  <c r="E18" i="2"/>
  <c r="D18" i="2"/>
  <c r="F18" i="2" s="1"/>
  <c r="H18" i="2" s="1"/>
  <c r="B18" i="2"/>
  <c r="K17" i="2"/>
  <c r="L17" i="2" s="1"/>
  <c r="I17" i="2"/>
  <c r="G17" i="2"/>
  <c r="E17" i="2"/>
  <c r="D17" i="2"/>
  <c r="F17" i="2" s="1"/>
  <c r="H17" i="2" s="1"/>
  <c r="B17" i="2"/>
  <c r="K16" i="2"/>
  <c r="L16" i="2" s="1"/>
  <c r="I16" i="2"/>
  <c r="G16" i="2"/>
  <c r="E16" i="2"/>
  <c r="D16" i="2"/>
  <c r="F16" i="2" s="1"/>
  <c r="H16" i="2" s="1"/>
  <c r="B16" i="2"/>
  <c r="K15" i="2"/>
  <c r="L15" i="2" s="1"/>
  <c r="I15" i="2"/>
  <c r="G15" i="2"/>
  <c r="F15" i="2"/>
  <c r="H15" i="2" s="1"/>
  <c r="E15" i="2"/>
  <c r="D15" i="2"/>
  <c r="B15" i="2"/>
  <c r="K14" i="2"/>
  <c r="L14" i="2" s="1"/>
  <c r="I14" i="2"/>
  <c r="G14" i="2"/>
  <c r="E14" i="2"/>
  <c r="D14" i="2"/>
  <c r="F14" i="2" s="1"/>
  <c r="H14" i="2" s="1"/>
  <c r="B14" i="2"/>
  <c r="K13" i="2"/>
  <c r="L13" i="2" s="1"/>
  <c r="I13" i="2"/>
  <c r="G13" i="2"/>
  <c r="E13" i="2"/>
  <c r="D13" i="2"/>
  <c r="F13" i="2" s="1"/>
  <c r="H13" i="2" s="1"/>
  <c r="J13" i="2" s="1"/>
  <c r="B13" i="2"/>
  <c r="L12" i="2"/>
  <c r="K12" i="2"/>
  <c r="I12" i="2"/>
  <c r="G12" i="2"/>
  <c r="E12" i="2"/>
  <c r="D12" i="2"/>
  <c r="F12" i="2" s="1"/>
  <c r="H12" i="2" s="1"/>
  <c r="B12" i="2"/>
  <c r="K11" i="2"/>
  <c r="L11" i="2" s="1"/>
  <c r="I11" i="2"/>
  <c r="G11" i="2"/>
  <c r="E11" i="2"/>
  <c r="D11" i="2"/>
  <c r="F11" i="2" s="1"/>
  <c r="H11" i="2" s="1"/>
  <c r="B11" i="2"/>
  <c r="K10" i="2"/>
  <c r="L10" i="2" s="1"/>
  <c r="I10" i="2"/>
  <c r="G10" i="2"/>
  <c r="E10" i="2"/>
  <c r="D10" i="2"/>
  <c r="F10" i="2" s="1"/>
  <c r="H10" i="2" s="1"/>
  <c r="B10" i="2"/>
  <c r="K9" i="2"/>
  <c r="L9" i="2" s="1"/>
  <c r="I9" i="2"/>
  <c r="G9" i="2"/>
  <c r="F9" i="2"/>
  <c r="H9" i="2" s="1"/>
  <c r="E9" i="2"/>
  <c r="D9" i="2"/>
  <c r="B9" i="2"/>
  <c r="A9" i="2"/>
  <c r="A10" i="2" s="1"/>
  <c r="A11" i="2" s="1"/>
  <c r="A12" i="2" s="1"/>
  <c r="A13" i="2" s="1"/>
  <c r="A14" i="2" s="1"/>
  <c r="A15" i="2" s="1"/>
  <c r="A16" i="2" s="1"/>
  <c r="A17" i="2" s="1"/>
  <c r="A18" i="2" s="1"/>
  <c r="A19" i="2" s="1"/>
  <c r="A20" i="2" s="1"/>
  <c r="A21" i="2" s="1"/>
  <c r="A22" i="2" s="1"/>
  <c r="A23" i="2" s="1"/>
  <c r="A24" i="2" s="1"/>
  <c r="A25" i="2" s="1"/>
  <c r="A26" i="2" s="1"/>
  <c r="A27" i="2" s="1"/>
  <c r="A3" i="2"/>
  <c r="N1" i="2"/>
  <c r="A1" i="2"/>
  <c r="Q21" i="2" l="1"/>
  <c r="M21" i="2"/>
  <c r="T21" i="2" s="1"/>
  <c r="M23" i="2"/>
  <c r="T23" i="2" s="1"/>
  <c r="Q23" i="2"/>
  <c r="J10" i="2"/>
  <c r="J12" i="2"/>
  <c r="J27" i="2"/>
  <c r="J14" i="2"/>
  <c r="J16" i="2"/>
  <c r="J18" i="2"/>
  <c r="J20" i="2"/>
  <c r="M13" i="2"/>
  <c r="T13" i="2" s="1"/>
  <c r="Q13" i="2"/>
  <c r="J22" i="2"/>
  <c r="J24" i="2"/>
  <c r="J26" i="2"/>
  <c r="J9" i="2"/>
  <c r="J11" i="2"/>
  <c r="Q19" i="2"/>
  <c r="M19" i="2"/>
  <c r="T19" i="2" s="1"/>
  <c r="J15" i="2"/>
  <c r="J17" i="2"/>
  <c r="Q25" i="2"/>
  <c r="M25" i="2"/>
  <c r="T25" i="2" s="1"/>
  <c r="Q20" i="2" l="1"/>
  <c r="M20" i="2"/>
  <c r="T20" i="2" s="1"/>
  <c r="M17" i="2"/>
  <c r="T17" i="2" s="1"/>
  <c r="Q17" i="2"/>
  <c r="M18" i="2"/>
  <c r="T18" i="2" s="1"/>
  <c r="Q18" i="2"/>
  <c r="Q15" i="2"/>
  <c r="M15" i="2"/>
  <c r="T15" i="2" s="1"/>
  <c r="Q16" i="2"/>
  <c r="M16" i="2"/>
  <c r="T16" i="2" s="1"/>
  <c r="Q14" i="2"/>
  <c r="M14" i="2"/>
  <c r="T14" i="2" s="1"/>
  <c r="Q27" i="2"/>
  <c r="M27" i="2"/>
  <c r="T27" i="2" s="1"/>
  <c r="M11" i="2"/>
  <c r="T11" i="2" s="1"/>
  <c r="Q11" i="2"/>
  <c r="Q12" i="2"/>
  <c r="M12" i="2"/>
  <c r="T12" i="2" s="1"/>
  <c r="Q9" i="2"/>
  <c r="M9" i="2"/>
  <c r="Q10" i="2"/>
  <c r="M10" i="2"/>
  <c r="T10" i="2" s="1"/>
  <c r="Q26" i="2"/>
  <c r="M26" i="2"/>
  <c r="T26" i="2" s="1"/>
  <c r="Q24" i="2"/>
  <c r="M24" i="2"/>
  <c r="T24" i="2" s="1"/>
  <c r="Q22" i="2"/>
  <c r="M22" i="2"/>
  <c r="T22" i="2" s="1"/>
  <c r="H42" i="2" l="1"/>
  <c r="T9" i="2"/>
  <c r="H41" i="2"/>
  <c r="J29" i="2"/>
  <c r="M29" i="2" l="1"/>
  <c r="T29" i="2"/>
  <c r="T30" i="2"/>
</calcChain>
</file>

<file path=xl/sharedStrings.xml><?xml version="1.0" encoding="utf-8"?>
<sst xmlns="http://schemas.openxmlformats.org/spreadsheetml/2006/main" count="40" uniqueCount="31">
  <si>
    <t>Page 1 of 1</t>
  </si>
  <si>
    <t>(a)</t>
  </si>
  <si>
    <t>(b)</t>
  </si>
  <si>
    <t>(c)</t>
  </si>
  <si>
    <t>(d)</t>
  </si>
  <si>
    <t>(e)</t>
  </si>
  <si>
    <t>(f)</t>
  </si>
  <si>
    <r>
      <t>Market Return (R</t>
    </r>
    <r>
      <rPr>
        <b/>
        <vertAlign val="subscript"/>
        <sz val="12"/>
        <rFont val="Courier New"/>
        <family val="3"/>
      </rPr>
      <t>m</t>
    </r>
    <r>
      <rPr>
        <b/>
        <sz val="12"/>
        <rFont val="Courier New"/>
        <family val="3"/>
      </rPr>
      <t>)</t>
    </r>
  </si>
  <si>
    <t>Div</t>
  </si>
  <si>
    <t>Proj.</t>
  </si>
  <si>
    <t>Risk-Free</t>
  </si>
  <si>
    <t>Risk</t>
  </si>
  <si>
    <t>Unadjusted</t>
  </si>
  <si>
    <t>Market</t>
  </si>
  <si>
    <t>Size</t>
  </si>
  <si>
    <t>Adjusted</t>
  </si>
  <si>
    <t>Company</t>
  </si>
  <si>
    <t>Yield</t>
  </si>
  <si>
    <t>Growth</t>
  </si>
  <si>
    <r>
      <t>R</t>
    </r>
    <r>
      <rPr>
        <b/>
        <vertAlign val="subscript"/>
        <sz val="12"/>
        <rFont val="Courier New"/>
        <family val="3"/>
      </rPr>
      <t>(m)</t>
    </r>
  </si>
  <si>
    <t>Rate</t>
  </si>
  <si>
    <t>Premium</t>
  </si>
  <si>
    <t>Beta</t>
  </si>
  <si>
    <t>CAPM</t>
  </si>
  <si>
    <t>Cap</t>
  </si>
  <si>
    <t>Adjustment</t>
  </si>
  <si>
    <t>Average</t>
  </si>
  <si>
    <t>Min</t>
  </si>
  <si>
    <t>Max</t>
  </si>
  <si>
    <t>Threshold Min</t>
  </si>
  <si>
    <t>Threshold Max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</si>
</sst>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5" formatCode="&quot;$&quot;#,##0_);\(&quot;$&quot;#,##0\)"/>
    <numFmt numFmtId="43" formatCode="_(* #,##0.00_);_(* \(#,##0.00\);_(* &quot;-&quot;??_);_(@_)"/>
    <numFmt numFmtId="164" formatCode="0.0%"/>
    <numFmt numFmtId="165" formatCode="0\ \ "/>
  </numFmts>
  <fonts count="13" x14ac:knownFonts="1">
    <font>
      <sz val="11"/>
      <color theme="1"/>
      <name val="Calibri"/>
      <family val="2"/>
      <scheme val="minor"/>
    </font>
    <font>
      <sz val="10"/>
      <name val="Arial"/>
    </font>
    <font>
      <b/>
      <sz val="12"/>
      <name val="Courier New"/>
      <family val="3"/>
    </font>
    <font>
      <sz val="12"/>
      <name val="Courier New"/>
      <family val="3"/>
    </font>
    <font>
      <b/>
      <sz val="12"/>
      <name val="Times New Roman"/>
      <family val="1"/>
    </font>
    <font>
      <sz val="12"/>
      <name val="Times New Roman"/>
      <family val="1"/>
    </font>
    <font>
      <sz val="10"/>
      <name val="Arial"/>
      <family val="2"/>
    </font>
    <font>
      <b/>
      <sz val="12"/>
      <color rgb="FF00B050"/>
      <name val="Courier New"/>
      <family val="3"/>
    </font>
    <font>
      <b/>
      <u/>
      <sz val="12"/>
      <name val="Courier New"/>
      <family val="3"/>
    </font>
    <font>
      <b/>
      <vertAlign val="subscript"/>
      <sz val="12"/>
      <name val="Courier New"/>
      <family val="3"/>
    </font>
    <font>
      <sz val="10"/>
      <name val="Courier New"/>
      <family val="3"/>
    </font>
    <font>
      <sz val="10"/>
      <name val="Times New Roman"/>
      <family val="1"/>
    </font>
    <font>
      <b/>
      <sz val="10"/>
      <name val="Courier New"/>
      <family val="3"/>
    </font>
  </fonts>
  <fills count="3">
    <fill>
      <patternFill patternType="none"/>
    </fill>
    <fill>
      <patternFill patternType="gray125"/>
    </fill>
    <fill>
      <patternFill patternType="solid">
        <fgColor theme="0" tint="-4.9989318521683403E-2"/>
        <bgColor indexed="64"/>
      </patternFill>
    </fill>
  </fills>
  <borders count="2">
    <border>
      <left/>
      <right/>
      <top/>
      <bottom/>
      <diagonal/>
    </border>
    <border>
      <left/>
      <right/>
      <top/>
      <bottom style="thin">
        <color indexed="64"/>
      </bottom>
      <diagonal/>
    </border>
  </borders>
  <cellStyleXfs count="5">
    <xf numFmtId="0" fontId="0" fillId="0" borderId="0"/>
    <xf numFmtId="0" fontId="1" fillId="0" borderId="0"/>
    <xf numFmtId="0" fontId="6" fillId="0" borderId="0"/>
    <xf numFmtId="9" fontId="6" fillId="0" borderId="0" applyFont="0" applyFill="0" applyBorder="0" applyAlignment="0" applyProtection="0"/>
    <xf numFmtId="43" fontId="6" fillId="0" borderId="0" applyFont="0" applyFill="0" applyBorder="0" applyAlignment="0" applyProtection="0"/>
  </cellStyleXfs>
  <cellXfs count="62">
    <xf numFmtId="0" fontId="0" fillId="0" borderId="0" xfId="0"/>
    <xf numFmtId="0" fontId="2" fillId="0" borderId="0" xfId="1" applyFont="1"/>
    <xf numFmtId="0" fontId="3" fillId="0" borderId="0" xfId="1" applyFont="1"/>
    <xf numFmtId="0" fontId="3" fillId="0" borderId="0" xfId="1" applyFont="1" applyAlignment="1">
      <alignment horizontal="center"/>
    </xf>
    <xf numFmtId="2" fontId="3" fillId="0" borderId="0" xfId="1" applyNumberFormat="1" applyFont="1" applyAlignment="1">
      <alignment horizontal="center"/>
    </xf>
    <xf numFmtId="0" fontId="3" fillId="0" borderId="0" xfId="1" applyFont="1" applyAlignment="1">
      <alignment horizontal="right"/>
    </xf>
    <xf numFmtId="0" fontId="2" fillId="0" borderId="0" xfId="1" applyFont="1" applyAlignment="1">
      <alignment horizontal="right"/>
    </xf>
    <xf numFmtId="0" fontId="4" fillId="0" borderId="0" xfId="1" applyFont="1" applyAlignment="1">
      <alignment horizontal="right"/>
    </xf>
    <xf numFmtId="0" fontId="5" fillId="0" borderId="0" xfId="1" applyFont="1"/>
    <xf numFmtId="0" fontId="5" fillId="0" borderId="0" xfId="1" applyFont="1" applyAlignment="1">
      <alignment horizontal="right"/>
    </xf>
    <xf numFmtId="0" fontId="7" fillId="0" borderId="0" xfId="2" applyFont="1" applyAlignment="1">
      <alignment horizontal="left"/>
    </xf>
    <xf numFmtId="0" fontId="8" fillId="0" borderId="0" xfId="1" applyFont="1" applyAlignment="1">
      <alignment horizontal="left"/>
    </xf>
    <xf numFmtId="0" fontId="3" fillId="0" borderId="0" xfId="1" applyFont="1" applyAlignment="1">
      <alignment horizontal="left"/>
    </xf>
    <xf numFmtId="0" fontId="3" fillId="2" borderId="0" xfId="1" applyFont="1" applyFill="1"/>
    <xf numFmtId="0" fontId="2" fillId="2" borderId="1" xfId="1" applyFont="1" applyFill="1" applyBorder="1" applyAlignment="1">
      <alignment horizontal="center"/>
    </xf>
    <xf numFmtId="0" fontId="2" fillId="2" borderId="0" xfId="1" applyFont="1" applyFill="1" applyAlignment="1">
      <alignment horizontal="center"/>
    </xf>
    <xf numFmtId="2" fontId="2" fillId="2" borderId="0" xfId="1" applyNumberFormat="1" applyFont="1" applyFill="1" applyAlignment="1">
      <alignment horizontal="center"/>
    </xf>
    <xf numFmtId="0" fontId="3" fillId="2" borderId="0" xfId="1" applyFont="1" applyFill="1" applyAlignment="1">
      <alignment horizontal="right"/>
    </xf>
    <xf numFmtId="0" fontId="3" fillId="2" borderId="0" xfId="1" applyFont="1" applyFill="1" applyAlignment="1">
      <alignment horizontal="center"/>
    </xf>
    <xf numFmtId="0" fontId="2" fillId="2" borderId="1" xfId="1" applyFont="1" applyFill="1" applyBorder="1"/>
    <xf numFmtId="0" fontId="2" fillId="2" borderId="1" xfId="1" applyFont="1" applyFill="1" applyBorder="1" applyAlignment="1">
      <alignment horizontal="center"/>
    </xf>
    <xf numFmtId="0" fontId="2" fillId="2" borderId="1" xfId="2" applyFont="1" applyFill="1" applyBorder="1" applyAlignment="1">
      <alignment horizontal="center"/>
    </xf>
    <xf numFmtId="2" fontId="2" fillId="2" borderId="1" xfId="1" applyNumberFormat="1" applyFont="1" applyFill="1" applyBorder="1" applyAlignment="1">
      <alignment horizontal="center"/>
    </xf>
    <xf numFmtId="0" fontId="3" fillId="0" borderId="0" xfId="2" applyFont="1" applyAlignment="1">
      <alignment horizontal="left"/>
    </xf>
    <xf numFmtId="164" fontId="3" fillId="0" borderId="0" xfId="1" applyNumberFormat="1" applyFont="1" applyAlignment="1">
      <alignment horizontal="center"/>
    </xf>
    <xf numFmtId="5" fontId="3" fillId="0" borderId="0" xfId="1" applyNumberFormat="1" applyFont="1" applyAlignment="1">
      <alignment horizontal="right"/>
    </xf>
    <xf numFmtId="10" fontId="3" fillId="0" borderId="0" xfId="1" applyNumberFormat="1" applyFont="1" applyAlignment="1">
      <alignment horizontal="center"/>
    </xf>
    <xf numFmtId="164" fontId="5" fillId="0" borderId="0" xfId="3" applyNumberFormat="1" applyFont="1" applyFill="1" applyAlignment="1">
      <alignment horizontal="right"/>
    </xf>
    <xf numFmtId="164" fontId="5" fillId="0" borderId="0" xfId="1" applyNumberFormat="1" applyFont="1" applyAlignment="1">
      <alignment horizontal="center"/>
    </xf>
    <xf numFmtId="165" fontId="3" fillId="0" borderId="0" xfId="1" applyNumberFormat="1" applyFont="1" applyAlignment="1">
      <alignment horizontal="left"/>
    </xf>
    <xf numFmtId="164" fontId="3" fillId="0" borderId="1" xfId="1" applyNumberFormat="1" applyFont="1" applyBorder="1" applyAlignment="1">
      <alignment horizontal="center"/>
    </xf>
    <xf numFmtId="0" fontId="5" fillId="0" borderId="0" xfId="2" applyFont="1"/>
    <xf numFmtId="164" fontId="5" fillId="0" borderId="1" xfId="1" applyNumberFormat="1" applyFont="1" applyBorder="1" applyAlignment="1">
      <alignment horizontal="right"/>
    </xf>
    <xf numFmtId="0" fontId="2" fillId="0" borderId="0" xfId="1" applyFont="1" applyAlignment="1">
      <alignment horizontal="left"/>
    </xf>
    <xf numFmtId="164" fontId="2" fillId="0" borderId="0" xfId="1" applyNumberFormat="1" applyFont="1" applyAlignment="1">
      <alignment horizontal="center"/>
    </xf>
    <xf numFmtId="164" fontId="5" fillId="0" borderId="0" xfId="1" applyNumberFormat="1" applyFont="1" applyAlignment="1">
      <alignment horizontal="right"/>
    </xf>
    <xf numFmtId="0" fontId="2" fillId="0" borderId="0" xfId="1" applyFont="1" applyAlignment="1">
      <alignment horizontal="left" indent="1"/>
    </xf>
    <xf numFmtId="0" fontId="2" fillId="0" borderId="0" xfId="1" applyFont="1" applyAlignment="1">
      <alignment horizontal="center"/>
    </xf>
    <xf numFmtId="2" fontId="2" fillId="0" borderId="0" xfId="1" applyNumberFormat="1" applyFont="1" applyAlignment="1">
      <alignment horizontal="center"/>
    </xf>
    <xf numFmtId="10" fontId="2" fillId="0" borderId="0" xfId="1" applyNumberFormat="1" applyFont="1" applyAlignment="1">
      <alignment horizontal="center"/>
    </xf>
    <xf numFmtId="10" fontId="3" fillId="0" borderId="0" xfId="1" applyNumberFormat="1" applyFont="1"/>
    <xf numFmtId="10" fontId="5" fillId="0" borderId="0" xfId="1" applyNumberFormat="1" applyFont="1"/>
    <xf numFmtId="0" fontId="10" fillId="0" borderId="0" xfId="1" applyFont="1" applyAlignment="1">
      <alignment horizontal="left" vertical="top" wrapText="1"/>
    </xf>
    <xf numFmtId="0" fontId="10" fillId="0" borderId="0" xfId="1" applyFont="1" applyAlignment="1">
      <alignment vertical="top"/>
    </xf>
    <xf numFmtId="0" fontId="10" fillId="0" borderId="0" xfId="1" applyFont="1" applyAlignment="1">
      <alignment horizontal="left" vertical="top"/>
    </xf>
    <xf numFmtId="0" fontId="10" fillId="0" borderId="0" xfId="1" applyFont="1" applyAlignment="1">
      <alignment horizontal="center" vertical="top"/>
    </xf>
    <xf numFmtId="0" fontId="10" fillId="0" borderId="0" xfId="1" applyFont="1" applyAlignment="1">
      <alignment horizontal="right" vertical="top"/>
    </xf>
    <xf numFmtId="0" fontId="10" fillId="0" borderId="0" xfId="1" applyFont="1"/>
    <xf numFmtId="0" fontId="11" fillId="0" borderId="0" xfId="1" applyFont="1"/>
    <xf numFmtId="0" fontId="11" fillId="0" borderId="0" xfId="1" applyFont="1" applyAlignment="1">
      <alignment horizontal="right"/>
    </xf>
    <xf numFmtId="0" fontId="10" fillId="0" borderId="0" xfId="1" applyFont="1" applyAlignment="1">
      <alignment horizontal="left" vertical="top" wrapText="1"/>
    </xf>
    <xf numFmtId="0" fontId="10" fillId="0" borderId="0" xfId="1" quotePrefix="1" applyFont="1" applyAlignment="1">
      <alignment horizontal="left" vertical="top"/>
    </xf>
    <xf numFmtId="0" fontId="12" fillId="0" borderId="0" xfId="1" applyFont="1" applyAlignment="1">
      <alignment horizontal="left" vertical="top"/>
    </xf>
    <xf numFmtId="0" fontId="12" fillId="0" borderId="0" xfId="1" applyFont="1" applyAlignment="1">
      <alignment horizontal="center" vertical="top"/>
    </xf>
    <xf numFmtId="0" fontId="12" fillId="0" borderId="0" xfId="1" applyFont="1" applyAlignment="1">
      <alignment horizontal="right" vertical="top"/>
    </xf>
    <xf numFmtId="2" fontId="10" fillId="0" borderId="0" xfId="1" applyNumberFormat="1" applyFont="1" applyAlignment="1">
      <alignment horizontal="center" vertical="top"/>
    </xf>
    <xf numFmtId="0" fontId="5" fillId="0" borderId="0" xfId="1" applyFont="1" applyAlignment="1">
      <alignment horizontal="left"/>
    </xf>
    <xf numFmtId="0" fontId="5" fillId="0" borderId="0" xfId="1" applyFont="1" applyAlignment="1">
      <alignment horizontal="center"/>
    </xf>
    <xf numFmtId="164" fontId="5" fillId="0" borderId="0" xfId="3" applyNumberFormat="1" applyFont="1" applyFill="1" applyAlignment="1">
      <alignment horizontal="center"/>
    </xf>
    <xf numFmtId="2" fontId="5" fillId="0" borderId="0" xfId="1" applyNumberFormat="1" applyFont="1" applyAlignment="1">
      <alignment horizontal="center"/>
    </xf>
    <xf numFmtId="10" fontId="5" fillId="0" borderId="0" xfId="3" applyNumberFormat="1" applyFont="1" applyFill="1"/>
    <xf numFmtId="10" fontId="5" fillId="0" borderId="0" xfId="4" applyNumberFormat="1" applyFont="1" applyFill="1"/>
  </cellXfs>
  <cellStyles count="5">
    <cellStyle name="Comma 10" xfId="4" xr:uid="{7DAE11C0-D3E2-4357-BFA1-4DDA59B728F4}"/>
    <cellStyle name="Normal" xfId="0" builtinId="0"/>
    <cellStyle name="Normal 10 21 3" xfId="2" xr:uid="{B3D213AE-F5FC-4F73-9DCD-D6288CDD120F}"/>
    <cellStyle name="Normal 2" xfId="1" xr:uid="{D6C63D42-6E73-4A1D-81C8-0E055D8F6626}"/>
    <cellStyle name="Percent 10" xfId="3" xr:uid="{D35E3EC1-200C-4ED8-85E6-0C28E70F96A5}"/>
  </cellStyles>
  <dxfs count="2">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8" tint="0.59996337778862885"/>
        </patternFill>
      </fill>
      <border>
        <left style="thin">
          <color auto="1"/>
        </left>
        <right style="thin">
          <color auto="1"/>
        </right>
        <top style="thin">
          <color auto="1"/>
        </top>
        <bottom style="thin">
          <color auto="1"/>
        </bottom>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fillmore\RegAdmin\2025%20Idaho%20General%20Rate%20Case\Testimony\Thompson\Thompson%20Idaho%20Power%20Excel%20File%20(05-27-2025).xlsm" TargetMode="External"/><Relationship Id="rId1" Type="http://schemas.openxmlformats.org/officeDocument/2006/relationships/externalLinkPath" Target="Thompson%20Idaho%20Power%20Excel%20File%20(05-27-2025).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venues"/>
      <sheetName val="Tab. 1"/>
      <sheetName val="Tab. 2 &amp; Tab. 5"/>
      <sheetName val="Tab. 3"/>
      <sheetName val="Tab. 3-Chron 2025"/>
      <sheetName val="Tab. 3-Chron 2024"/>
      <sheetName val="Tab. 3-Chron 2023"/>
      <sheetName val="Fig. 1"/>
      <sheetName val="Proxy Group Criteria"/>
      <sheetName val="Proxy Group Ticker"/>
      <sheetName val="Exhibit List"/>
      <sheetName val="5"/>
      <sheetName val="6 (1)"/>
      <sheetName val="6 (2-4)"/>
      <sheetName val="7 (1)"/>
      <sheetName val="7 (2)"/>
      <sheetName val="7 (3)"/>
      <sheetName val="8"/>
      <sheetName val="9"/>
      <sheetName val="10 (1)"/>
      <sheetName val="10 (2)"/>
      <sheetName val="10 (3)"/>
      <sheetName val="11"/>
      <sheetName val="12"/>
      <sheetName val="13 (1)"/>
      <sheetName val="13 (2)"/>
      <sheetName val="13 (3)"/>
      <sheetName val="14 (1-2)"/>
      <sheetName val=" 14 (3)"/>
      <sheetName val="Proxy Group Risk Measures"/>
      <sheetName val="Stock Price (Utility)"/>
      <sheetName val="Stock Price (Non-Utility)"/>
      <sheetName val="2025 03 Market DCF"/>
      <sheetName val="Bond Yields"/>
      <sheetName val="Electric Utility Data"/>
      <sheetName val="Kroll Size Adjustment"/>
      <sheetName val="Ordinal Ratings"/>
    </sheetNames>
    <sheetDataSet>
      <sheetData sheetId="0"/>
      <sheetData sheetId="1"/>
      <sheetData sheetId="2"/>
      <sheetData sheetId="3"/>
      <sheetData sheetId="4"/>
      <sheetData sheetId="5"/>
      <sheetData sheetId="6"/>
      <sheetData sheetId="7"/>
      <sheetData sheetId="8"/>
      <sheetData sheetId="9">
        <row r="3">
          <cell r="B3" t="str">
            <v>LNT</v>
          </cell>
        </row>
        <row r="4">
          <cell r="B4" t="str">
            <v>AEE</v>
          </cell>
        </row>
        <row r="5">
          <cell r="B5" t="str">
            <v>AEP</v>
          </cell>
        </row>
        <row r="6">
          <cell r="B6" t="str">
            <v>BKH</v>
          </cell>
        </row>
        <row r="7">
          <cell r="B7" t="str">
            <v>CMS</v>
          </cell>
        </row>
        <row r="8">
          <cell r="B8" t="str">
            <v>D</v>
          </cell>
        </row>
        <row r="9">
          <cell r="B9" t="str">
            <v>DTE</v>
          </cell>
        </row>
        <row r="10">
          <cell r="B10" t="str">
            <v>DUK</v>
          </cell>
        </row>
        <row r="11">
          <cell r="B11" t="str">
            <v>ETR</v>
          </cell>
        </row>
        <row r="12">
          <cell r="B12" t="str">
            <v>EVRG</v>
          </cell>
        </row>
        <row r="13">
          <cell r="B13" t="str">
            <v>ES</v>
          </cell>
        </row>
        <row r="14">
          <cell r="B14" t="str">
            <v>IDA</v>
          </cell>
        </row>
        <row r="15">
          <cell r="B15" t="str">
            <v>NWE</v>
          </cell>
        </row>
        <row r="16">
          <cell r="B16" t="str">
            <v>OTTR</v>
          </cell>
        </row>
        <row r="17">
          <cell r="B17" t="str">
            <v>PNW</v>
          </cell>
        </row>
        <row r="18">
          <cell r="B18" t="str">
            <v>POR</v>
          </cell>
        </row>
        <row r="19">
          <cell r="B19" t="str">
            <v>PEG</v>
          </cell>
        </row>
        <row r="20">
          <cell r="B20" t="str">
            <v>SRE</v>
          </cell>
        </row>
        <row r="21">
          <cell r="B21" t="str">
            <v>XEL</v>
          </cell>
        </row>
      </sheetData>
      <sheetData sheetId="10">
        <row r="9">
          <cell r="B9" t="str">
            <v>Exhibit 9</v>
          </cell>
          <cell r="C9" t="str">
            <v>CAPM</v>
          </cell>
          <cell r="D9" t="str">
            <v>UTILITY GROUP</v>
          </cell>
        </row>
      </sheetData>
      <sheetData sheetId="11"/>
      <sheetData sheetId="12"/>
      <sheetData sheetId="13"/>
      <sheetData sheetId="14"/>
      <sheetData sheetId="15"/>
      <sheetData sheetId="16">
        <row r="35">
          <cell r="D35">
            <v>7.3599999999999999E-2</v>
          </cell>
        </row>
        <row r="36">
          <cell r="D36">
            <v>0.15</v>
          </cell>
        </row>
      </sheetData>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ow r="2">
          <cell r="C2" t="str">
            <v>ALE</v>
          </cell>
          <cell r="D2" t="str">
            <v>LNT</v>
          </cell>
          <cell r="E2" t="str">
            <v>AEE</v>
          </cell>
          <cell r="F2" t="str">
            <v>AEP</v>
          </cell>
          <cell r="G2" t="str">
            <v>AVA</v>
          </cell>
          <cell r="H2" t="str">
            <v>BKH</v>
          </cell>
          <cell r="I2" t="str">
            <v>CNP</v>
          </cell>
          <cell r="J2" t="str">
            <v>CMS</v>
          </cell>
          <cell r="K2" t="str">
            <v>ED</v>
          </cell>
          <cell r="L2" t="str">
            <v>D</v>
          </cell>
          <cell r="M2" t="str">
            <v>DTE</v>
          </cell>
          <cell r="N2" t="str">
            <v>DUK</v>
          </cell>
          <cell r="O2" t="str">
            <v>EIX</v>
          </cell>
          <cell r="P2" t="str">
            <v>ETR</v>
          </cell>
          <cell r="Q2" t="str">
            <v>EVRG</v>
          </cell>
          <cell r="R2" t="str">
            <v>ES</v>
          </cell>
          <cell r="S2" t="str">
            <v>EXC</v>
          </cell>
          <cell r="T2" t="str">
            <v>FE</v>
          </cell>
          <cell r="U2" t="str">
            <v>FTS</v>
          </cell>
          <cell r="V2" t="str">
            <v>HE</v>
          </cell>
          <cell r="W2" t="str">
            <v>IDA</v>
          </cell>
          <cell r="X2" t="str">
            <v>MGEE</v>
          </cell>
          <cell r="Y2" t="str">
            <v>NEE</v>
          </cell>
          <cell r="Z2" t="str">
            <v>NWE</v>
          </cell>
          <cell r="AA2" t="str">
            <v>OGE</v>
          </cell>
          <cell r="AB2" t="str">
            <v>OTTR</v>
          </cell>
          <cell r="AC2" t="str">
            <v>PCG</v>
          </cell>
          <cell r="AD2" t="str">
            <v>PNW</v>
          </cell>
          <cell r="AE2" t="str">
            <v>POR</v>
          </cell>
          <cell r="AF2" t="str">
            <v>PPL</v>
          </cell>
          <cell r="AG2" t="str">
            <v>PEG</v>
          </cell>
          <cell r="AH2" t="str">
            <v>SRE</v>
          </cell>
          <cell r="AI2" t="str">
            <v>SO</v>
          </cell>
          <cell r="AJ2" t="str">
            <v>TXNM</v>
          </cell>
          <cell r="AK2" t="str">
            <v>WEC</v>
          </cell>
          <cell r="AL2" t="str">
            <v>XEL</v>
          </cell>
        </row>
        <row r="3">
          <cell r="C3">
            <v>65.069999999999993</v>
          </cell>
          <cell r="D3">
            <v>61.81</v>
          </cell>
          <cell r="E3">
            <v>99.01</v>
          </cell>
          <cell r="F3">
            <v>106.58</v>
          </cell>
          <cell r="G3">
            <v>41.29</v>
          </cell>
          <cell r="H3">
            <v>59.85</v>
          </cell>
          <cell r="I3">
            <v>37.229999999999997</v>
          </cell>
          <cell r="J3">
            <v>73.53</v>
          </cell>
          <cell r="K3">
            <v>112.25</v>
          </cell>
          <cell r="L3">
            <v>54.1</v>
          </cell>
          <cell r="M3">
            <v>133.19</v>
          </cell>
          <cell r="N3">
            <v>120.6</v>
          </cell>
          <cell r="O3">
            <v>57.22</v>
          </cell>
          <cell r="P3">
            <v>82.58</v>
          </cell>
          <cell r="Q3">
            <v>67.59</v>
          </cell>
          <cell r="R3">
            <v>58.48</v>
          </cell>
          <cell r="S3">
            <v>46.86</v>
          </cell>
          <cell r="T3">
            <v>41.12</v>
          </cell>
          <cell r="U3">
            <v>65.790000000000006</v>
          </cell>
          <cell r="V3">
            <v>10.050000000000001</v>
          </cell>
          <cell r="W3">
            <v>119.28</v>
          </cell>
          <cell r="X3">
            <v>90.98</v>
          </cell>
          <cell r="Y3">
            <v>67.69</v>
          </cell>
          <cell r="Z3">
            <v>57.18</v>
          </cell>
          <cell r="AA3">
            <v>44.76</v>
          </cell>
          <cell r="AB3">
            <v>79.98</v>
          </cell>
          <cell r="AC3">
            <v>17.059999999999999</v>
          </cell>
          <cell r="AD3">
            <v>93.71</v>
          </cell>
          <cell r="AE3">
            <v>43.25</v>
          </cell>
          <cell r="AF3">
            <v>35.450000000000003</v>
          </cell>
          <cell r="AG3">
            <v>83.67</v>
          </cell>
          <cell r="AH3">
            <v>69.73</v>
          </cell>
          <cell r="AI3">
            <v>91.16</v>
          </cell>
          <cell r="AJ3">
            <v>52.84</v>
          </cell>
          <cell r="AK3">
            <v>108.48</v>
          </cell>
          <cell r="AL3">
            <v>70.73</v>
          </cell>
        </row>
        <row r="4">
          <cell r="C4">
            <v>64.53</v>
          </cell>
          <cell r="D4">
            <v>60.59</v>
          </cell>
          <cell r="E4">
            <v>97.53</v>
          </cell>
          <cell r="F4">
            <v>104.63</v>
          </cell>
          <cell r="G4">
            <v>40.479999999999997</v>
          </cell>
          <cell r="H4">
            <v>58.36</v>
          </cell>
          <cell r="I4">
            <v>36.58</v>
          </cell>
          <cell r="J4">
            <v>71.819999999999993</v>
          </cell>
          <cell r="K4">
            <v>109.84</v>
          </cell>
          <cell r="L4">
            <v>52.74</v>
          </cell>
          <cell r="M4">
            <v>129.82</v>
          </cell>
          <cell r="N4">
            <v>118.94</v>
          </cell>
          <cell r="O4">
            <v>56.1</v>
          </cell>
          <cell r="P4">
            <v>81.72</v>
          </cell>
          <cell r="Q4">
            <v>66.52</v>
          </cell>
          <cell r="R4">
            <v>56.32</v>
          </cell>
          <cell r="S4">
            <v>46</v>
          </cell>
          <cell r="T4">
            <v>40.6</v>
          </cell>
          <cell r="U4">
            <v>64.64</v>
          </cell>
          <cell r="V4">
            <v>9.67</v>
          </cell>
          <cell r="W4">
            <v>117.38</v>
          </cell>
          <cell r="X4">
            <v>89.33</v>
          </cell>
          <cell r="Y4">
            <v>65.81</v>
          </cell>
          <cell r="Z4">
            <v>56.26</v>
          </cell>
          <cell r="AA4">
            <v>44.12</v>
          </cell>
          <cell r="AB4">
            <v>78.66</v>
          </cell>
          <cell r="AC4">
            <v>16.920000000000002</v>
          </cell>
          <cell r="AD4">
            <v>91.91</v>
          </cell>
          <cell r="AE4">
            <v>42.19</v>
          </cell>
          <cell r="AF4">
            <v>34.74</v>
          </cell>
          <cell r="AG4">
            <v>82.14</v>
          </cell>
          <cell r="AH4">
            <v>68.31</v>
          </cell>
          <cell r="AI4">
            <v>89.86</v>
          </cell>
          <cell r="AJ4">
            <v>51.73</v>
          </cell>
          <cell r="AK4">
            <v>106.96</v>
          </cell>
          <cell r="AL4">
            <v>69.555000000000007</v>
          </cell>
        </row>
        <row r="5">
          <cell r="C5">
            <v>64.61</v>
          </cell>
          <cell r="D5">
            <v>60.21</v>
          </cell>
          <cell r="E5">
            <v>96.72</v>
          </cell>
          <cell r="F5">
            <v>103.2</v>
          </cell>
          <cell r="G5">
            <v>40.14</v>
          </cell>
          <cell r="H5">
            <v>58.25</v>
          </cell>
          <cell r="I5">
            <v>36.19</v>
          </cell>
          <cell r="J5">
            <v>71.55</v>
          </cell>
          <cell r="K5">
            <v>108.3</v>
          </cell>
          <cell r="L5">
            <v>51.93</v>
          </cell>
          <cell r="M5">
            <v>128.75</v>
          </cell>
          <cell r="N5">
            <v>116.84</v>
          </cell>
          <cell r="O5">
            <v>55.4</v>
          </cell>
          <cell r="P5">
            <v>80.28</v>
          </cell>
          <cell r="Q5">
            <v>65.48</v>
          </cell>
          <cell r="R5">
            <v>55.69</v>
          </cell>
          <cell r="S5">
            <v>45.12</v>
          </cell>
          <cell r="T5">
            <v>40.090000000000003</v>
          </cell>
          <cell r="U5">
            <v>63.23</v>
          </cell>
          <cell r="V5">
            <v>9.43</v>
          </cell>
          <cell r="W5">
            <v>115.29</v>
          </cell>
          <cell r="X5">
            <v>87.77</v>
          </cell>
          <cell r="Y5">
            <v>66.72</v>
          </cell>
          <cell r="Z5">
            <v>55.67</v>
          </cell>
          <cell r="AA5">
            <v>43.29</v>
          </cell>
          <cell r="AB5">
            <v>77.52</v>
          </cell>
          <cell r="AC5">
            <v>16.47</v>
          </cell>
          <cell r="AD5">
            <v>90.28</v>
          </cell>
          <cell r="AE5">
            <v>41.62</v>
          </cell>
          <cell r="AF5">
            <v>34.200000000000003</v>
          </cell>
          <cell r="AG5">
            <v>81.23</v>
          </cell>
          <cell r="AH5">
            <v>66.900000000000006</v>
          </cell>
          <cell r="AI5">
            <v>88.89</v>
          </cell>
          <cell r="AJ5">
            <v>50.06</v>
          </cell>
          <cell r="AK5">
            <v>105.51</v>
          </cell>
          <cell r="AL5">
            <v>68.41</v>
          </cell>
        </row>
        <row r="6">
          <cell r="C6">
            <v>65.14</v>
          </cell>
          <cell r="D6">
            <v>60.42</v>
          </cell>
          <cell r="E6">
            <v>96.35</v>
          </cell>
          <cell r="F6">
            <v>102.35</v>
          </cell>
          <cell r="G6">
            <v>39.71</v>
          </cell>
          <cell r="H6">
            <v>57.99</v>
          </cell>
          <cell r="I6">
            <v>36.26</v>
          </cell>
          <cell r="J6">
            <v>71.13</v>
          </cell>
          <cell r="K6">
            <v>105.77</v>
          </cell>
          <cell r="L6">
            <v>52.25</v>
          </cell>
          <cell r="M6">
            <v>130.51</v>
          </cell>
          <cell r="N6">
            <v>116.31</v>
          </cell>
          <cell r="O6">
            <v>56.06</v>
          </cell>
          <cell r="P6">
            <v>80.510000000000005</v>
          </cell>
          <cell r="Q6">
            <v>65.17</v>
          </cell>
          <cell r="R6">
            <v>56.31</v>
          </cell>
          <cell r="S6">
            <v>44.3</v>
          </cell>
          <cell r="T6">
            <v>39.380000000000003</v>
          </cell>
          <cell r="U6">
            <v>62.68</v>
          </cell>
          <cell r="V6">
            <v>9.77</v>
          </cell>
          <cell r="W6">
            <v>114.74</v>
          </cell>
          <cell r="X6">
            <v>89.06</v>
          </cell>
          <cell r="Y6">
            <v>67.58</v>
          </cell>
          <cell r="Z6">
            <v>55.69</v>
          </cell>
          <cell r="AA6">
            <v>43.43</v>
          </cell>
          <cell r="AB6">
            <v>77.98</v>
          </cell>
          <cell r="AC6">
            <v>16.809999999999999</v>
          </cell>
          <cell r="AD6">
            <v>90.62</v>
          </cell>
          <cell r="AE6">
            <v>42.28</v>
          </cell>
          <cell r="AF6">
            <v>34.159999999999997</v>
          </cell>
          <cell r="AG6">
            <v>81.83</v>
          </cell>
          <cell r="AH6">
            <v>68.06</v>
          </cell>
          <cell r="AI6">
            <v>87.8</v>
          </cell>
          <cell r="AJ6">
            <v>50.86</v>
          </cell>
          <cell r="AK6">
            <v>104.36</v>
          </cell>
          <cell r="AL6">
            <v>68.58</v>
          </cell>
        </row>
        <row r="7">
          <cell r="C7">
            <v>64.55</v>
          </cell>
          <cell r="D7">
            <v>58.79</v>
          </cell>
          <cell r="E7">
            <v>94.23</v>
          </cell>
          <cell r="F7">
            <v>101.28</v>
          </cell>
          <cell r="G7">
            <v>39.549999999999997</v>
          </cell>
          <cell r="H7">
            <v>56.74</v>
          </cell>
          <cell r="I7">
            <v>35.549999999999997</v>
          </cell>
          <cell r="J7">
            <v>70.19</v>
          </cell>
          <cell r="K7">
            <v>106.05</v>
          </cell>
          <cell r="L7">
            <v>49.66</v>
          </cell>
          <cell r="M7">
            <v>127.39</v>
          </cell>
          <cell r="N7">
            <v>115.95</v>
          </cell>
          <cell r="O7">
            <v>52.5</v>
          </cell>
          <cell r="P7">
            <v>79.010000000000005</v>
          </cell>
          <cell r="Q7">
            <v>64.510000000000005</v>
          </cell>
          <cell r="R7">
            <v>54.25</v>
          </cell>
          <cell r="S7">
            <v>44.49</v>
          </cell>
          <cell r="T7">
            <v>38.31</v>
          </cell>
          <cell r="U7">
            <v>63.45</v>
          </cell>
          <cell r="V7">
            <v>9.36</v>
          </cell>
          <cell r="W7">
            <v>112.69</v>
          </cell>
          <cell r="X7">
            <v>86.85</v>
          </cell>
          <cell r="Y7">
            <v>64.11</v>
          </cell>
          <cell r="Z7">
            <v>54.76</v>
          </cell>
          <cell r="AA7">
            <v>42.23</v>
          </cell>
          <cell r="AB7">
            <v>74.62</v>
          </cell>
          <cell r="AC7">
            <v>15.94</v>
          </cell>
          <cell r="AD7">
            <v>88.82</v>
          </cell>
          <cell r="AE7">
            <v>41.42</v>
          </cell>
          <cell r="AF7">
            <v>33.54</v>
          </cell>
          <cell r="AG7">
            <v>77.7</v>
          </cell>
          <cell r="AH7">
            <v>63.78</v>
          </cell>
          <cell r="AI7">
            <v>86.86</v>
          </cell>
          <cell r="AJ7">
            <v>48.95</v>
          </cell>
          <cell r="AK7">
            <v>102.95</v>
          </cell>
          <cell r="AL7">
            <v>67.040000000000006</v>
          </cell>
        </row>
        <row r="8">
          <cell r="C8">
            <v>64.64</v>
          </cell>
          <cell r="D8">
            <v>59.81</v>
          </cell>
          <cell r="E8">
            <v>94.34</v>
          </cell>
          <cell r="F8">
            <v>101.57</v>
          </cell>
          <cell r="G8">
            <v>39.56</v>
          </cell>
          <cell r="H8">
            <v>56.69</v>
          </cell>
          <cell r="I8">
            <v>35.5</v>
          </cell>
          <cell r="J8">
            <v>70.94</v>
          </cell>
          <cell r="K8">
            <v>105.4</v>
          </cell>
          <cell r="L8">
            <v>50.83</v>
          </cell>
          <cell r="M8">
            <v>127.95</v>
          </cell>
          <cell r="N8">
            <v>116.86</v>
          </cell>
          <cell r="O8">
            <v>53.62</v>
          </cell>
          <cell r="P8">
            <v>79.34</v>
          </cell>
          <cell r="Q8">
            <v>64.36</v>
          </cell>
          <cell r="R8">
            <v>55.56</v>
          </cell>
          <cell r="S8">
            <v>44.69</v>
          </cell>
          <cell r="T8">
            <v>38.71</v>
          </cell>
          <cell r="U8">
            <v>64.319999999999993</v>
          </cell>
          <cell r="V8">
            <v>9.7200000000000006</v>
          </cell>
          <cell r="W8">
            <v>113.75</v>
          </cell>
          <cell r="X8">
            <v>87.02</v>
          </cell>
          <cell r="Y8">
            <v>65.06</v>
          </cell>
          <cell r="Z8">
            <v>54.72</v>
          </cell>
          <cell r="AA8">
            <v>42.24</v>
          </cell>
          <cell r="AB8">
            <v>75.27</v>
          </cell>
          <cell r="AC8">
            <v>16.079999999999998</v>
          </cell>
          <cell r="AD8">
            <v>89.62</v>
          </cell>
          <cell r="AE8">
            <v>41.58</v>
          </cell>
          <cell r="AF8">
            <v>33.520000000000003</v>
          </cell>
          <cell r="AG8">
            <v>77.13</v>
          </cell>
          <cell r="AH8">
            <v>63.91</v>
          </cell>
          <cell r="AI8">
            <v>87.22</v>
          </cell>
          <cell r="AJ8">
            <v>49.78</v>
          </cell>
          <cell r="AK8">
            <v>103.21</v>
          </cell>
          <cell r="AL8">
            <v>67.06</v>
          </cell>
        </row>
        <row r="9">
          <cell r="C9">
            <v>65.239999999999995</v>
          </cell>
          <cell r="D9">
            <v>61.36</v>
          </cell>
          <cell r="E9">
            <v>95.79</v>
          </cell>
          <cell r="F9">
            <v>104.48</v>
          </cell>
          <cell r="G9">
            <v>40.71</v>
          </cell>
          <cell r="H9">
            <v>58.35</v>
          </cell>
          <cell r="I9">
            <v>36.08</v>
          </cell>
          <cell r="J9">
            <v>72.69</v>
          </cell>
          <cell r="K9">
            <v>109.32</v>
          </cell>
          <cell r="L9">
            <v>52.73</v>
          </cell>
          <cell r="M9">
            <v>131.80000000000001</v>
          </cell>
          <cell r="N9">
            <v>118.93</v>
          </cell>
          <cell r="O9">
            <v>54.75</v>
          </cell>
          <cell r="P9">
            <v>79.03</v>
          </cell>
          <cell r="Q9">
            <v>66.180000000000007</v>
          </cell>
          <cell r="R9">
            <v>58.34</v>
          </cell>
          <cell r="S9">
            <v>45.35</v>
          </cell>
          <cell r="T9">
            <v>39.369999999999997</v>
          </cell>
          <cell r="U9">
            <v>65.709999999999994</v>
          </cell>
          <cell r="V9">
            <v>9.9700000000000006</v>
          </cell>
          <cell r="W9">
            <v>114.4</v>
          </cell>
          <cell r="X9">
            <v>89.01</v>
          </cell>
          <cell r="Y9">
            <v>66.91</v>
          </cell>
          <cell r="Z9">
            <v>56.33</v>
          </cell>
          <cell r="AA9">
            <v>43.66</v>
          </cell>
          <cell r="AB9">
            <v>76.77</v>
          </cell>
          <cell r="AC9">
            <v>16.440000000000001</v>
          </cell>
          <cell r="AD9">
            <v>91.09</v>
          </cell>
          <cell r="AE9">
            <v>42.7</v>
          </cell>
          <cell r="AF9">
            <v>34.46</v>
          </cell>
          <cell r="AG9">
            <v>77.73</v>
          </cell>
          <cell r="AH9">
            <v>65.88</v>
          </cell>
          <cell r="AI9">
            <v>88.94</v>
          </cell>
          <cell r="AJ9">
            <v>51.26</v>
          </cell>
          <cell r="AK9">
            <v>104.36</v>
          </cell>
          <cell r="AL9">
            <v>67.89</v>
          </cell>
        </row>
        <row r="10">
          <cell r="C10">
            <v>65.290000000000006</v>
          </cell>
          <cell r="D10">
            <v>64.849999999999994</v>
          </cell>
          <cell r="E10">
            <v>101.68</v>
          </cell>
          <cell r="F10">
            <v>109.11</v>
          </cell>
          <cell r="G10">
            <v>42.38</v>
          </cell>
          <cell r="H10">
            <v>60.83</v>
          </cell>
          <cell r="I10">
            <v>37.36</v>
          </cell>
          <cell r="J10">
            <v>75.510000000000005</v>
          </cell>
          <cell r="K10">
            <v>112.72</v>
          </cell>
          <cell r="L10">
            <v>56.25</v>
          </cell>
          <cell r="M10">
            <v>139.49</v>
          </cell>
          <cell r="N10">
            <v>124.05</v>
          </cell>
          <cell r="O10">
            <v>58.38</v>
          </cell>
          <cell r="P10">
            <v>85.06</v>
          </cell>
          <cell r="Q10">
            <v>69.209999999999994</v>
          </cell>
          <cell r="R10">
            <v>61.92</v>
          </cell>
          <cell r="S10">
            <v>47.23</v>
          </cell>
          <cell r="T10">
            <v>41.05</v>
          </cell>
          <cell r="U10">
            <v>66.680000000000007</v>
          </cell>
          <cell r="V10">
            <v>10.38</v>
          </cell>
          <cell r="W10">
            <v>119.72</v>
          </cell>
          <cell r="X10">
            <v>91.96</v>
          </cell>
          <cell r="Y10">
            <v>72.14</v>
          </cell>
          <cell r="Z10">
            <v>58.1</v>
          </cell>
          <cell r="AA10">
            <v>46</v>
          </cell>
          <cell r="AB10">
            <v>80.73</v>
          </cell>
          <cell r="AC10">
            <v>17.25</v>
          </cell>
          <cell r="AD10">
            <v>95.21</v>
          </cell>
          <cell r="AE10">
            <v>44.31</v>
          </cell>
          <cell r="AF10">
            <v>36.229999999999997</v>
          </cell>
          <cell r="AG10">
            <v>81.55</v>
          </cell>
          <cell r="AH10">
            <v>70.73</v>
          </cell>
          <cell r="AI10">
            <v>92.56</v>
          </cell>
          <cell r="AJ10">
            <v>54</v>
          </cell>
          <cell r="AK10">
            <v>108.53</v>
          </cell>
          <cell r="AL10">
            <v>72.14</v>
          </cell>
        </row>
        <row r="11">
          <cell r="C11">
            <v>65.67</v>
          </cell>
          <cell r="D11">
            <v>64.489999999999995</v>
          </cell>
          <cell r="E11">
            <v>100.84</v>
          </cell>
          <cell r="F11">
            <v>107.75</v>
          </cell>
          <cell r="G11">
            <v>42.43</v>
          </cell>
          <cell r="H11">
            <v>61.22</v>
          </cell>
          <cell r="I11">
            <v>36.93</v>
          </cell>
          <cell r="J11">
            <v>74.66</v>
          </cell>
          <cell r="K11">
            <v>109.58</v>
          </cell>
          <cell r="L11">
            <v>56.23</v>
          </cell>
          <cell r="M11">
            <v>138</v>
          </cell>
          <cell r="N11">
            <v>120.39</v>
          </cell>
          <cell r="O11">
            <v>59.92</v>
          </cell>
          <cell r="P11">
            <v>86.61</v>
          </cell>
          <cell r="Q11">
            <v>69.430000000000007</v>
          </cell>
          <cell r="R11">
            <v>62.63</v>
          </cell>
          <cell r="S11">
            <v>45.97</v>
          </cell>
          <cell r="T11">
            <v>40.58</v>
          </cell>
          <cell r="U11">
            <v>66.11</v>
          </cell>
          <cell r="V11">
            <v>10.92</v>
          </cell>
          <cell r="W11">
            <v>119.08</v>
          </cell>
          <cell r="X11">
            <v>93.07</v>
          </cell>
          <cell r="Y11">
            <v>70.48</v>
          </cell>
          <cell r="Z11">
            <v>58.9</v>
          </cell>
          <cell r="AA11">
            <v>46.38</v>
          </cell>
          <cell r="AB11">
            <v>81.760000000000005</v>
          </cell>
          <cell r="AC11">
            <v>17.43</v>
          </cell>
          <cell r="AD11">
            <v>95.43</v>
          </cell>
          <cell r="AE11">
            <v>44.63</v>
          </cell>
          <cell r="AF11">
            <v>36.130000000000003</v>
          </cell>
          <cell r="AG11">
            <v>83.79</v>
          </cell>
          <cell r="AH11">
            <v>72.84</v>
          </cell>
          <cell r="AI11">
            <v>91.3</v>
          </cell>
          <cell r="AJ11">
            <v>53.84</v>
          </cell>
          <cell r="AK11">
            <v>108.84</v>
          </cell>
          <cell r="AL11">
            <v>70.900000000000006</v>
          </cell>
        </row>
        <row r="12">
          <cell r="C12">
            <v>65.13</v>
          </cell>
          <cell r="D12">
            <v>64.42</v>
          </cell>
          <cell r="E12">
            <v>100.67</v>
          </cell>
          <cell r="F12">
            <v>108.37</v>
          </cell>
          <cell r="G12">
            <v>42.26</v>
          </cell>
          <cell r="H12">
            <v>60.86</v>
          </cell>
          <cell r="I12">
            <v>36.799999999999997</v>
          </cell>
          <cell r="J12">
            <v>75.14</v>
          </cell>
          <cell r="K12">
            <v>110.06</v>
          </cell>
          <cell r="L12">
            <v>56.26</v>
          </cell>
          <cell r="M12">
            <v>137.91999999999999</v>
          </cell>
          <cell r="N12">
            <v>121.07</v>
          </cell>
          <cell r="O12">
            <v>58.75</v>
          </cell>
          <cell r="P12">
            <v>85.66</v>
          </cell>
          <cell r="Q12">
            <v>69.010000000000005</v>
          </cell>
          <cell r="R12">
            <v>62.09</v>
          </cell>
          <cell r="S12">
            <v>45.92</v>
          </cell>
          <cell r="T12">
            <v>40.4</v>
          </cell>
          <cell r="U12">
            <v>66.03</v>
          </cell>
          <cell r="V12">
            <v>10.96</v>
          </cell>
          <cell r="W12">
            <v>117.39</v>
          </cell>
          <cell r="X12">
            <v>92.92</v>
          </cell>
          <cell r="Y12">
            <v>70.92</v>
          </cell>
          <cell r="Z12">
            <v>58.51</v>
          </cell>
          <cell r="AA12">
            <v>46.13</v>
          </cell>
          <cell r="AB12">
            <v>81.3</v>
          </cell>
          <cell r="AC12">
            <v>17.27</v>
          </cell>
          <cell r="AD12">
            <v>95.28</v>
          </cell>
          <cell r="AE12">
            <v>44.75</v>
          </cell>
          <cell r="AF12">
            <v>36.06</v>
          </cell>
          <cell r="AG12">
            <v>83.26</v>
          </cell>
          <cell r="AH12">
            <v>71.56</v>
          </cell>
          <cell r="AI12">
            <v>91.82</v>
          </cell>
          <cell r="AJ12">
            <v>53.51</v>
          </cell>
          <cell r="AK12">
            <v>108.89</v>
          </cell>
          <cell r="AL12">
            <v>70.72</v>
          </cell>
        </row>
        <row r="13">
          <cell r="C13">
            <v>65.7</v>
          </cell>
          <cell r="D13">
            <v>64.349999999999994</v>
          </cell>
          <cell r="E13">
            <v>100.4</v>
          </cell>
          <cell r="F13">
            <v>109.27</v>
          </cell>
          <cell r="G13">
            <v>41.87</v>
          </cell>
          <cell r="H13">
            <v>60.65</v>
          </cell>
          <cell r="I13">
            <v>36.229999999999997</v>
          </cell>
          <cell r="J13">
            <v>75.11</v>
          </cell>
          <cell r="K13">
            <v>110.59</v>
          </cell>
          <cell r="L13">
            <v>56.07</v>
          </cell>
          <cell r="M13">
            <v>138.27000000000001</v>
          </cell>
          <cell r="N13">
            <v>121.97</v>
          </cell>
          <cell r="O13">
            <v>58.92</v>
          </cell>
          <cell r="P13">
            <v>85.49</v>
          </cell>
          <cell r="Q13">
            <v>68.95</v>
          </cell>
          <cell r="R13">
            <v>62.11</v>
          </cell>
          <cell r="S13">
            <v>46.08</v>
          </cell>
          <cell r="T13">
            <v>40.42</v>
          </cell>
          <cell r="U13">
            <v>65.55</v>
          </cell>
          <cell r="V13">
            <v>10.95</v>
          </cell>
          <cell r="W13">
            <v>116.22</v>
          </cell>
          <cell r="X13">
            <v>92.96</v>
          </cell>
          <cell r="Y13">
            <v>70.89</v>
          </cell>
          <cell r="Z13">
            <v>57.87</v>
          </cell>
          <cell r="AA13">
            <v>45.96</v>
          </cell>
          <cell r="AB13">
            <v>80.37</v>
          </cell>
          <cell r="AC13">
            <v>17.18</v>
          </cell>
          <cell r="AD13">
            <v>95.25</v>
          </cell>
          <cell r="AE13">
            <v>44.6</v>
          </cell>
          <cell r="AF13">
            <v>36.11</v>
          </cell>
          <cell r="AG13">
            <v>82.3</v>
          </cell>
          <cell r="AH13">
            <v>71.36</v>
          </cell>
          <cell r="AI13">
            <v>91.95</v>
          </cell>
          <cell r="AJ13">
            <v>53.48</v>
          </cell>
          <cell r="AK13">
            <v>108.98</v>
          </cell>
          <cell r="AL13">
            <v>70.790000000000006</v>
          </cell>
        </row>
        <row r="14">
          <cell r="C14">
            <v>65.709999999999994</v>
          </cell>
          <cell r="D14">
            <v>63.58</v>
          </cell>
          <cell r="E14">
            <v>99.7</v>
          </cell>
          <cell r="F14">
            <v>106.96</v>
          </cell>
          <cell r="G14">
            <v>41.01</v>
          </cell>
          <cell r="H14">
            <v>60.03</v>
          </cell>
          <cell r="I14">
            <v>36.25</v>
          </cell>
          <cell r="J14">
            <v>74.180000000000007</v>
          </cell>
          <cell r="K14">
            <v>108.77</v>
          </cell>
          <cell r="L14">
            <v>54.99</v>
          </cell>
          <cell r="M14">
            <v>136.57</v>
          </cell>
          <cell r="N14">
            <v>119.41</v>
          </cell>
          <cell r="O14">
            <v>58.18</v>
          </cell>
          <cell r="P14">
            <v>84.41</v>
          </cell>
          <cell r="Q14">
            <v>67.87</v>
          </cell>
          <cell r="R14">
            <v>61.12</v>
          </cell>
          <cell r="S14">
            <v>44.71</v>
          </cell>
          <cell r="T14">
            <v>40.06</v>
          </cell>
          <cell r="U14">
            <v>64.819999999999993</v>
          </cell>
          <cell r="V14">
            <v>11.12</v>
          </cell>
          <cell r="W14">
            <v>114.94</v>
          </cell>
          <cell r="X14">
            <v>92.91</v>
          </cell>
          <cell r="Y14">
            <v>70.45</v>
          </cell>
          <cell r="Z14">
            <v>56.8</v>
          </cell>
          <cell r="AA14">
            <v>45.49</v>
          </cell>
          <cell r="AB14">
            <v>80.73</v>
          </cell>
          <cell r="AC14">
            <v>17</v>
          </cell>
          <cell r="AD14">
            <v>94.17</v>
          </cell>
          <cell r="AE14">
            <v>44.41</v>
          </cell>
          <cell r="AF14">
            <v>35.71</v>
          </cell>
          <cell r="AG14">
            <v>81.63</v>
          </cell>
          <cell r="AH14">
            <v>69.73</v>
          </cell>
          <cell r="AI14">
            <v>91.13</v>
          </cell>
          <cell r="AJ14">
            <v>53.58</v>
          </cell>
          <cell r="AK14">
            <v>107.55</v>
          </cell>
          <cell r="AL14">
            <v>69.72</v>
          </cell>
        </row>
        <row r="15">
          <cell r="C15">
            <v>65.66</v>
          </cell>
          <cell r="D15">
            <v>63.12</v>
          </cell>
          <cell r="E15">
            <v>98.63</v>
          </cell>
          <cell r="F15">
            <v>105.15</v>
          </cell>
          <cell r="G15">
            <v>40.04</v>
          </cell>
          <cell r="H15">
            <v>59.62</v>
          </cell>
          <cell r="I15">
            <v>35.67</v>
          </cell>
          <cell r="J15">
            <v>73.150000000000006</v>
          </cell>
          <cell r="K15">
            <v>107.89</v>
          </cell>
          <cell r="L15">
            <v>54.47</v>
          </cell>
          <cell r="M15">
            <v>135.19999999999999</v>
          </cell>
          <cell r="N15">
            <v>117.65</v>
          </cell>
          <cell r="O15">
            <v>57.29</v>
          </cell>
          <cell r="P15">
            <v>84.02</v>
          </cell>
          <cell r="Q15">
            <v>67.319999999999993</v>
          </cell>
          <cell r="R15">
            <v>60.3</v>
          </cell>
          <cell r="S15">
            <v>44.25</v>
          </cell>
          <cell r="T15">
            <v>39.450000000000003</v>
          </cell>
          <cell r="U15">
            <v>64.03</v>
          </cell>
          <cell r="V15">
            <v>11.17</v>
          </cell>
          <cell r="W15">
            <v>114.5</v>
          </cell>
          <cell r="X15">
            <v>92.49</v>
          </cell>
          <cell r="Y15">
            <v>70.03</v>
          </cell>
          <cell r="Z15">
            <v>55.67</v>
          </cell>
          <cell r="AA15">
            <v>45.06</v>
          </cell>
          <cell r="AB15">
            <v>80.55</v>
          </cell>
          <cell r="AC15">
            <v>17.149999999999999</v>
          </cell>
          <cell r="AD15">
            <v>93.02</v>
          </cell>
          <cell r="AE15">
            <v>43.74</v>
          </cell>
          <cell r="AF15">
            <v>34.979999999999997</v>
          </cell>
          <cell r="AG15">
            <v>80.709999999999994</v>
          </cell>
          <cell r="AH15">
            <v>70.06</v>
          </cell>
          <cell r="AI15">
            <v>90.03</v>
          </cell>
          <cell r="AJ15">
            <v>53.69</v>
          </cell>
          <cell r="AK15">
            <v>106.22</v>
          </cell>
          <cell r="AL15">
            <v>69.319999999999993</v>
          </cell>
        </row>
        <row r="16">
          <cell r="C16">
            <v>65.63</v>
          </cell>
          <cell r="D16">
            <v>62.86</v>
          </cell>
          <cell r="E16">
            <v>98.88</v>
          </cell>
          <cell r="F16">
            <v>103.9</v>
          </cell>
          <cell r="G16">
            <v>39.950000000000003</v>
          </cell>
          <cell r="H16">
            <v>59.48</v>
          </cell>
          <cell r="I16">
            <v>35.54</v>
          </cell>
          <cell r="J16">
            <v>73.31</v>
          </cell>
          <cell r="K16">
            <v>107.46</v>
          </cell>
          <cell r="L16">
            <v>53.86</v>
          </cell>
          <cell r="M16">
            <v>135.72</v>
          </cell>
          <cell r="N16">
            <v>117.11</v>
          </cell>
          <cell r="O16">
            <v>57.78</v>
          </cell>
          <cell r="P16">
            <v>84.11</v>
          </cell>
          <cell r="Q16">
            <v>67.33</v>
          </cell>
          <cell r="R16">
            <v>59.94</v>
          </cell>
          <cell r="S16">
            <v>44.02</v>
          </cell>
          <cell r="T16">
            <v>38.479999999999997</v>
          </cell>
          <cell r="U16">
            <v>63.72</v>
          </cell>
          <cell r="V16">
            <v>10.93</v>
          </cell>
          <cell r="W16">
            <v>113.52</v>
          </cell>
          <cell r="X16">
            <v>91</v>
          </cell>
          <cell r="Y16">
            <v>69.73</v>
          </cell>
          <cell r="Z16">
            <v>55.49</v>
          </cell>
          <cell r="AA16">
            <v>44.83</v>
          </cell>
          <cell r="AB16">
            <v>80.349999999999994</v>
          </cell>
          <cell r="AC16">
            <v>17.239999999999998</v>
          </cell>
          <cell r="AD16">
            <v>92.99</v>
          </cell>
          <cell r="AE16">
            <v>42.98</v>
          </cell>
          <cell r="AF16">
            <v>34.6</v>
          </cell>
          <cell r="AG16">
            <v>81.53</v>
          </cell>
          <cell r="AH16">
            <v>70.77</v>
          </cell>
          <cell r="AI16">
            <v>89.06</v>
          </cell>
          <cell r="AJ16">
            <v>53.57</v>
          </cell>
          <cell r="AK16">
            <v>105.8</v>
          </cell>
          <cell r="AL16">
            <v>68.92</v>
          </cell>
        </row>
        <row r="17">
          <cell r="C17">
            <v>65.45</v>
          </cell>
          <cell r="D17">
            <v>62.1</v>
          </cell>
          <cell r="E17">
            <v>97.18</v>
          </cell>
          <cell r="F17">
            <v>102.5</v>
          </cell>
          <cell r="G17">
            <v>39.65</v>
          </cell>
          <cell r="H17">
            <v>58.82</v>
          </cell>
          <cell r="I17">
            <v>35.229999999999997</v>
          </cell>
          <cell r="J17">
            <v>72.040000000000006</v>
          </cell>
          <cell r="K17">
            <v>105.55</v>
          </cell>
          <cell r="L17">
            <v>52.85</v>
          </cell>
          <cell r="M17">
            <v>134.5</v>
          </cell>
          <cell r="N17">
            <v>116.08</v>
          </cell>
          <cell r="O17">
            <v>57.25</v>
          </cell>
          <cell r="P17">
            <v>82.92</v>
          </cell>
          <cell r="Q17">
            <v>66.17</v>
          </cell>
          <cell r="R17">
            <v>59.02</v>
          </cell>
          <cell r="S17">
            <v>42.76</v>
          </cell>
          <cell r="T17">
            <v>37.950000000000003</v>
          </cell>
          <cell r="U17">
            <v>63.44</v>
          </cell>
          <cell r="V17">
            <v>10.83</v>
          </cell>
          <cell r="W17">
            <v>112.09</v>
          </cell>
          <cell r="X17">
            <v>90.44</v>
          </cell>
          <cell r="Y17">
            <v>68.59</v>
          </cell>
          <cell r="Z17">
            <v>54.65</v>
          </cell>
          <cell r="AA17">
            <v>44.34</v>
          </cell>
          <cell r="AB17">
            <v>79.599999999999994</v>
          </cell>
          <cell r="AC17">
            <v>17.059999999999999</v>
          </cell>
          <cell r="AD17">
            <v>91.51</v>
          </cell>
          <cell r="AE17">
            <v>42.56</v>
          </cell>
          <cell r="AF17">
            <v>34.08</v>
          </cell>
          <cell r="AG17">
            <v>81.42</v>
          </cell>
          <cell r="AH17">
            <v>69.11</v>
          </cell>
          <cell r="AI17">
            <v>87.73</v>
          </cell>
          <cell r="AJ17">
            <v>54.01</v>
          </cell>
          <cell r="AK17">
            <v>104.31</v>
          </cell>
          <cell r="AL17">
            <v>67.930000000000007</v>
          </cell>
        </row>
        <row r="18">
          <cell r="C18">
            <v>65.72</v>
          </cell>
          <cell r="D18">
            <v>62.98</v>
          </cell>
          <cell r="E18">
            <v>98.81</v>
          </cell>
          <cell r="F18">
            <v>104.18</v>
          </cell>
          <cell r="G18">
            <v>39.71</v>
          </cell>
          <cell r="H18">
            <v>59.46</v>
          </cell>
          <cell r="I18">
            <v>35.72</v>
          </cell>
          <cell r="J18">
            <v>73.14</v>
          </cell>
          <cell r="K18">
            <v>106.83</v>
          </cell>
          <cell r="L18">
            <v>54.33</v>
          </cell>
          <cell r="M18">
            <v>136.15</v>
          </cell>
          <cell r="N18">
            <v>118.15</v>
          </cell>
          <cell r="O18">
            <v>58.59</v>
          </cell>
          <cell r="P18">
            <v>84.01</v>
          </cell>
          <cell r="Q18">
            <v>67.510000000000005</v>
          </cell>
          <cell r="R18">
            <v>60.86</v>
          </cell>
          <cell r="S18">
            <v>43.58</v>
          </cell>
          <cell r="T18">
            <v>39</v>
          </cell>
          <cell r="U18">
            <v>64.36</v>
          </cell>
          <cell r="V18">
            <v>11.11</v>
          </cell>
          <cell r="W18">
            <v>114.13</v>
          </cell>
          <cell r="X18">
            <v>91.69</v>
          </cell>
          <cell r="Y18">
            <v>70.069999999999993</v>
          </cell>
          <cell r="Z18">
            <v>55.57</v>
          </cell>
          <cell r="AA18">
            <v>45.1</v>
          </cell>
          <cell r="AB18">
            <v>80.819999999999993</v>
          </cell>
          <cell r="AC18">
            <v>17.12</v>
          </cell>
          <cell r="AD18">
            <v>93.09</v>
          </cell>
          <cell r="AE18">
            <v>43.42</v>
          </cell>
          <cell r="AF18">
            <v>34.78</v>
          </cell>
          <cell r="AG18">
            <v>83.33</v>
          </cell>
          <cell r="AH18">
            <v>70.260000000000005</v>
          </cell>
          <cell r="AI18">
            <v>88.88</v>
          </cell>
          <cell r="AJ18">
            <v>54.33</v>
          </cell>
          <cell r="AK18">
            <v>105.78</v>
          </cell>
          <cell r="AL18">
            <v>68.86</v>
          </cell>
        </row>
        <row r="19">
          <cell r="C19">
            <v>65.69</v>
          </cell>
          <cell r="D19">
            <v>63.05</v>
          </cell>
          <cell r="E19">
            <v>98.91</v>
          </cell>
          <cell r="F19">
            <v>105.11</v>
          </cell>
          <cell r="G19">
            <v>39.700000000000003</v>
          </cell>
          <cell r="H19">
            <v>59.23</v>
          </cell>
          <cell r="I19">
            <v>35.770000000000003</v>
          </cell>
          <cell r="J19">
            <v>73.5</v>
          </cell>
          <cell r="K19">
            <v>107.8</v>
          </cell>
          <cell r="L19">
            <v>54.55</v>
          </cell>
          <cell r="M19">
            <v>137.11000000000001</v>
          </cell>
          <cell r="N19">
            <v>119.1</v>
          </cell>
          <cell r="O19">
            <v>58.17</v>
          </cell>
          <cell r="P19">
            <v>83.88</v>
          </cell>
          <cell r="Q19">
            <v>67.45</v>
          </cell>
          <cell r="R19">
            <v>60.93</v>
          </cell>
          <cell r="S19">
            <v>43.8</v>
          </cell>
          <cell r="T19">
            <v>39.56</v>
          </cell>
          <cell r="U19">
            <v>64.55</v>
          </cell>
          <cell r="V19">
            <v>10.95</v>
          </cell>
          <cell r="W19">
            <v>114.24</v>
          </cell>
          <cell r="X19">
            <v>91.31</v>
          </cell>
          <cell r="Y19">
            <v>70.88</v>
          </cell>
          <cell r="Z19">
            <v>55.32</v>
          </cell>
          <cell r="AA19">
            <v>44.96</v>
          </cell>
          <cell r="AB19">
            <v>80.87</v>
          </cell>
          <cell r="AC19">
            <v>16.88</v>
          </cell>
          <cell r="AD19">
            <v>93.76</v>
          </cell>
          <cell r="AE19">
            <v>43.74</v>
          </cell>
          <cell r="AF19">
            <v>34.76</v>
          </cell>
          <cell r="AG19">
            <v>82.98</v>
          </cell>
          <cell r="AH19">
            <v>69.540000000000006</v>
          </cell>
          <cell r="AI19">
            <v>89.36</v>
          </cell>
          <cell r="AJ19">
            <v>54</v>
          </cell>
          <cell r="AK19">
            <v>106.81</v>
          </cell>
          <cell r="AL19">
            <v>69.11</v>
          </cell>
        </row>
        <row r="20">
          <cell r="C20">
            <v>65.73</v>
          </cell>
          <cell r="D20">
            <v>63.55</v>
          </cell>
          <cell r="E20">
            <v>99.97</v>
          </cell>
          <cell r="F20">
            <v>106.21</v>
          </cell>
          <cell r="G20">
            <v>40</v>
          </cell>
          <cell r="H20">
            <v>60.4</v>
          </cell>
          <cell r="I20">
            <v>35.96</v>
          </cell>
          <cell r="J20">
            <v>73.69</v>
          </cell>
          <cell r="K20">
            <v>108.48</v>
          </cell>
          <cell r="L20">
            <v>54.98</v>
          </cell>
          <cell r="M20">
            <v>136.94</v>
          </cell>
          <cell r="N20">
            <v>120.16</v>
          </cell>
          <cell r="O20">
            <v>58.92</v>
          </cell>
          <cell r="P20">
            <v>84.64</v>
          </cell>
          <cell r="Q20">
            <v>67.97</v>
          </cell>
          <cell r="R20">
            <v>61.6</v>
          </cell>
          <cell r="S20">
            <v>44.59</v>
          </cell>
          <cell r="T20">
            <v>39.81</v>
          </cell>
          <cell r="U20">
            <v>64.75</v>
          </cell>
          <cell r="V20">
            <v>11.08</v>
          </cell>
          <cell r="W20">
            <v>116.22</v>
          </cell>
          <cell r="X20">
            <v>92.56</v>
          </cell>
          <cell r="Y20">
            <v>71.150000000000006</v>
          </cell>
          <cell r="Z20">
            <v>56.18</v>
          </cell>
          <cell r="AA20">
            <v>45.26</v>
          </cell>
          <cell r="AB20">
            <v>82.35</v>
          </cell>
          <cell r="AC20">
            <v>17.2</v>
          </cell>
          <cell r="AD20">
            <v>94.2</v>
          </cell>
          <cell r="AE20">
            <v>44.33</v>
          </cell>
          <cell r="AF20">
            <v>34.979999999999997</v>
          </cell>
          <cell r="AG20">
            <v>83.3</v>
          </cell>
          <cell r="AH20">
            <v>70</v>
          </cell>
          <cell r="AI20">
            <v>89.97</v>
          </cell>
          <cell r="AJ20">
            <v>54.06</v>
          </cell>
          <cell r="AK20">
            <v>107.81</v>
          </cell>
          <cell r="AL20">
            <v>70.09</v>
          </cell>
        </row>
        <row r="21">
          <cell r="C21">
            <v>65.67</v>
          </cell>
          <cell r="D21">
            <v>63.51</v>
          </cell>
          <cell r="E21">
            <v>100.06</v>
          </cell>
          <cell r="F21">
            <v>105.84</v>
          </cell>
          <cell r="G21">
            <v>39.590000000000003</v>
          </cell>
          <cell r="H21">
            <v>60.62</v>
          </cell>
          <cell r="I21">
            <v>35.86</v>
          </cell>
          <cell r="J21">
            <v>73.709999999999994</v>
          </cell>
          <cell r="K21">
            <v>107.49</v>
          </cell>
          <cell r="L21">
            <v>54.91</v>
          </cell>
          <cell r="M21">
            <v>136.16999999999999</v>
          </cell>
          <cell r="N21">
            <v>119.31</v>
          </cell>
          <cell r="O21">
            <v>58.5</v>
          </cell>
          <cell r="P21">
            <v>84.66</v>
          </cell>
          <cell r="Q21">
            <v>67.760000000000005</v>
          </cell>
          <cell r="R21">
            <v>61.5</v>
          </cell>
          <cell r="S21">
            <v>44.44</v>
          </cell>
          <cell r="T21">
            <v>39.56</v>
          </cell>
          <cell r="U21">
            <v>64.680000000000007</v>
          </cell>
          <cell r="V21">
            <v>10.97</v>
          </cell>
          <cell r="W21">
            <v>116.76</v>
          </cell>
          <cell r="X21">
            <v>92.51</v>
          </cell>
          <cell r="Y21">
            <v>70.5</v>
          </cell>
          <cell r="Z21">
            <v>56.4</v>
          </cell>
          <cell r="AA21">
            <v>45.19</v>
          </cell>
          <cell r="AB21">
            <v>83.38</v>
          </cell>
          <cell r="AC21">
            <v>17.09</v>
          </cell>
          <cell r="AD21">
            <v>94.2</v>
          </cell>
          <cell r="AE21">
            <v>44.27</v>
          </cell>
          <cell r="AF21">
            <v>34.99</v>
          </cell>
          <cell r="AG21">
            <v>83.13</v>
          </cell>
          <cell r="AH21">
            <v>71.09</v>
          </cell>
          <cell r="AI21">
            <v>89.6</v>
          </cell>
          <cell r="AJ21">
            <v>54.43</v>
          </cell>
          <cell r="AK21">
            <v>107.55</v>
          </cell>
          <cell r="AL21">
            <v>70.239999999999995</v>
          </cell>
        </row>
        <row r="22">
          <cell r="C22">
            <v>65.53</v>
          </cell>
          <cell r="D22">
            <v>63.35</v>
          </cell>
          <cell r="E22">
            <v>99.85</v>
          </cell>
          <cell r="F22">
            <v>105.99</v>
          </cell>
          <cell r="G22">
            <v>39.72</v>
          </cell>
          <cell r="H22">
            <v>60.49</v>
          </cell>
          <cell r="I22">
            <v>35.659999999999997</v>
          </cell>
          <cell r="J22">
            <v>73.5</v>
          </cell>
          <cell r="K22">
            <v>107.81</v>
          </cell>
          <cell r="L22">
            <v>54.77</v>
          </cell>
          <cell r="M22">
            <v>135.36000000000001</v>
          </cell>
          <cell r="N22">
            <v>120.76</v>
          </cell>
          <cell r="O22">
            <v>58.7</v>
          </cell>
          <cell r="P22">
            <v>83.48</v>
          </cell>
          <cell r="Q22">
            <v>67.099999999999994</v>
          </cell>
          <cell r="R22">
            <v>61.9</v>
          </cell>
          <cell r="S22">
            <v>44.42</v>
          </cell>
          <cell r="T22">
            <v>39.9</v>
          </cell>
          <cell r="U22">
            <v>64.63</v>
          </cell>
          <cell r="V22">
            <v>11.01</v>
          </cell>
          <cell r="W22">
            <v>115.89</v>
          </cell>
          <cell r="X22">
            <v>92.65</v>
          </cell>
          <cell r="Y22">
            <v>70.7</v>
          </cell>
          <cell r="Z22">
            <v>55.93</v>
          </cell>
          <cell r="AA22">
            <v>44.77</v>
          </cell>
          <cell r="AB22">
            <v>83.02</v>
          </cell>
          <cell r="AC22">
            <v>17.2</v>
          </cell>
          <cell r="AD22">
            <v>93.38</v>
          </cell>
          <cell r="AE22">
            <v>44.56</v>
          </cell>
          <cell r="AF22">
            <v>34.82</v>
          </cell>
          <cell r="AG22">
            <v>82.17</v>
          </cell>
          <cell r="AH22">
            <v>70.75</v>
          </cell>
          <cell r="AI22">
            <v>90.23</v>
          </cell>
          <cell r="AJ22">
            <v>54.41</v>
          </cell>
          <cell r="AK22">
            <v>107.81</v>
          </cell>
          <cell r="AL22">
            <v>70.28</v>
          </cell>
        </row>
        <row r="23">
          <cell r="C23">
            <v>65.41</v>
          </cell>
          <cell r="D23">
            <v>63.53</v>
          </cell>
          <cell r="E23">
            <v>100.73</v>
          </cell>
          <cell r="F23">
            <v>105.86</v>
          </cell>
          <cell r="G23">
            <v>39.99</v>
          </cell>
          <cell r="H23">
            <v>61.35</v>
          </cell>
          <cell r="I23">
            <v>35.590000000000003</v>
          </cell>
          <cell r="J23">
            <v>73.260000000000005</v>
          </cell>
          <cell r="K23">
            <v>107.62</v>
          </cell>
          <cell r="L23">
            <v>54.71</v>
          </cell>
          <cell r="M23">
            <v>135.6</v>
          </cell>
          <cell r="N23">
            <v>120.81</v>
          </cell>
          <cell r="O23">
            <v>58.96</v>
          </cell>
          <cell r="P23">
            <v>85.45</v>
          </cell>
          <cell r="Q23">
            <v>67.64</v>
          </cell>
          <cell r="R23">
            <v>61.5</v>
          </cell>
          <cell r="S23">
            <v>44.39</v>
          </cell>
          <cell r="T23">
            <v>39.83</v>
          </cell>
          <cell r="U23">
            <v>64.680000000000007</v>
          </cell>
          <cell r="V23">
            <v>11.16</v>
          </cell>
          <cell r="W23">
            <v>115.94</v>
          </cell>
          <cell r="X23">
            <v>93.04</v>
          </cell>
          <cell r="Y23">
            <v>72.11</v>
          </cell>
          <cell r="Z23">
            <v>56.29</v>
          </cell>
          <cell r="AA23">
            <v>44.86</v>
          </cell>
          <cell r="AB23">
            <v>83.35</v>
          </cell>
          <cell r="AC23">
            <v>17.11</v>
          </cell>
          <cell r="AD23">
            <v>94.26</v>
          </cell>
          <cell r="AE23">
            <v>44.77</v>
          </cell>
          <cell r="AF23">
            <v>35.15</v>
          </cell>
          <cell r="AG23">
            <v>82.23</v>
          </cell>
          <cell r="AH23">
            <v>71.06</v>
          </cell>
          <cell r="AI23">
            <v>90.54</v>
          </cell>
          <cell r="AJ23">
            <v>52.82</v>
          </cell>
          <cell r="AK23">
            <v>107.12</v>
          </cell>
          <cell r="AL23">
            <v>69.959999999999994</v>
          </cell>
        </row>
        <row r="24">
          <cell r="C24">
            <v>65.64</v>
          </cell>
          <cell r="D24">
            <v>62.95</v>
          </cell>
          <cell r="E24">
            <v>99.12</v>
          </cell>
          <cell r="F24">
            <v>105.56</v>
          </cell>
          <cell r="G24">
            <v>39.950000000000003</v>
          </cell>
          <cell r="H24">
            <v>61.18</v>
          </cell>
          <cell r="I24">
            <v>35.479999999999997</v>
          </cell>
          <cell r="J24">
            <v>72.77</v>
          </cell>
          <cell r="K24">
            <v>106.41</v>
          </cell>
          <cell r="L24">
            <v>54.68</v>
          </cell>
          <cell r="M24">
            <v>135.26</v>
          </cell>
          <cell r="N24">
            <v>120.12</v>
          </cell>
          <cell r="O24">
            <v>57</v>
          </cell>
          <cell r="P24">
            <v>84.99</v>
          </cell>
          <cell r="Q24">
            <v>67.45</v>
          </cell>
          <cell r="R24">
            <v>61.39</v>
          </cell>
          <cell r="S24">
            <v>44.19</v>
          </cell>
          <cell r="T24">
            <v>39.83</v>
          </cell>
          <cell r="U24">
            <v>64.510000000000005</v>
          </cell>
          <cell r="V24">
            <v>11.24</v>
          </cell>
          <cell r="W24">
            <v>115.96</v>
          </cell>
          <cell r="X24">
            <v>93.22</v>
          </cell>
          <cell r="Y24">
            <v>73.55</v>
          </cell>
          <cell r="Z24">
            <v>56.1</v>
          </cell>
          <cell r="AA24">
            <v>45.06</v>
          </cell>
          <cell r="AB24">
            <v>83.38</v>
          </cell>
          <cell r="AC24">
            <v>16.78</v>
          </cell>
          <cell r="AD24">
            <v>93.71</v>
          </cell>
          <cell r="AE24">
            <v>44.88</v>
          </cell>
          <cell r="AF24">
            <v>34.89</v>
          </cell>
          <cell r="AG24">
            <v>81.53</v>
          </cell>
          <cell r="AH24">
            <v>70.209999999999994</v>
          </cell>
          <cell r="AI24">
            <v>90.38</v>
          </cell>
          <cell r="AJ24">
            <v>53.43</v>
          </cell>
          <cell r="AK24">
            <v>106.75</v>
          </cell>
          <cell r="AL24">
            <v>69.75</v>
          </cell>
        </row>
        <row r="25">
          <cell r="C25">
            <v>65.31</v>
          </cell>
          <cell r="D25">
            <v>62.23</v>
          </cell>
          <cell r="E25">
            <v>97.96</v>
          </cell>
          <cell r="F25">
            <v>104.24</v>
          </cell>
          <cell r="G25">
            <v>39.03</v>
          </cell>
          <cell r="H25">
            <v>59.3</v>
          </cell>
          <cell r="I25">
            <v>34.61</v>
          </cell>
          <cell r="J25">
            <v>71.88</v>
          </cell>
          <cell r="K25">
            <v>104.57</v>
          </cell>
          <cell r="L25">
            <v>54.09</v>
          </cell>
          <cell r="M25">
            <v>132.71</v>
          </cell>
          <cell r="N25">
            <v>118.21</v>
          </cell>
          <cell r="O25">
            <v>55.83</v>
          </cell>
          <cell r="P25">
            <v>82.84</v>
          </cell>
          <cell r="Q25">
            <v>66.61</v>
          </cell>
          <cell r="R25">
            <v>60.11</v>
          </cell>
          <cell r="S25">
            <v>43.47</v>
          </cell>
          <cell r="T25">
            <v>39.14</v>
          </cell>
          <cell r="U25">
            <v>64.72</v>
          </cell>
          <cell r="V25">
            <v>10.9</v>
          </cell>
          <cell r="W25">
            <v>115.06</v>
          </cell>
          <cell r="X25">
            <v>91.77</v>
          </cell>
          <cell r="Y25">
            <v>72.73</v>
          </cell>
          <cell r="Z25">
            <v>55.79</v>
          </cell>
          <cell r="AA25">
            <v>44.39</v>
          </cell>
          <cell r="AB25">
            <v>82.42</v>
          </cell>
          <cell r="AC25">
            <v>16.399999999999999</v>
          </cell>
          <cell r="AD25">
            <v>91.82</v>
          </cell>
          <cell r="AE25">
            <v>44.31</v>
          </cell>
          <cell r="AF25">
            <v>34.15</v>
          </cell>
          <cell r="AG25">
            <v>79.739999999999995</v>
          </cell>
          <cell r="AH25">
            <v>67.849999999999994</v>
          </cell>
          <cell r="AI25">
            <v>89.63</v>
          </cell>
          <cell r="AJ25">
            <v>51.17</v>
          </cell>
          <cell r="AK25">
            <v>105.11</v>
          </cell>
          <cell r="AL25">
            <v>68.665000000000006</v>
          </cell>
        </row>
        <row r="26">
          <cell r="C26">
            <v>65.319999999999993</v>
          </cell>
          <cell r="D26">
            <v>62.18</v>
          </cell>
          <cell r="E26">
            <v>97.45</v>
          </cell>
          <cell r="F26">
            <v>102.96</v>
          </cell>
          <cell r="G26">
            <v>38.82</v>
          </cell>
          <cell r="H26">
            <v>59.06</v>
          </cell>
          <cell r="I26">
            <v>34.549999999999997</v>
          </cell>
          <cell r="J26">
            <v>71.180000000000007</v>
          </cell>
          <cell r="K26">
            <v>102.64</v>
          </cell>
          <cell r="L26">
            <v>53.72</v>
          </cell>
          <cell r="M26">
            <v>131.36000000000001</v>
          </cell>
          <cell r="N26">
            <v>116.64</v>
          </cell>
          <cell r="O26">
            <v>55.48</v>
          </cell>
          <cell r="P26">
            <v>82.64</v>
          </cell>
          <cell r="Q26">
            <v>66.3</v>
          </cell>
          <cell r="R26">
            <v>59.45</v>
          </cell>
          <cell r="S26">
            <v>42.61</v>
          </cell>
          <cell r="T26">
            <v>38.21</v>
          </cell>
          <cell r="U26">
            <v>64.03</v>
          </cell>
          <cell r="V26">
            <v>10.9</v>
          </cell>
          <cell r="W26">
            <v>114.69</v>
          </cell>
          <cell r="X26">
            <v>90.94</v>
          </cell>
          <cell r="Y26">
            <v>72.92</v>
          </cell>
          <cell r="Z26">
            <v>54.53</v>
          </cell>
          <cell r="AA26">
            <v>44.35</v>
          </cell>
          <cell r="AB26">
            <v>80.52</v>
          </cell>
          <cell r="AC26">
            <v>16.22</v>
          </cell>
          <cell r="AD26">
            <v>91.23</v>
          </cell>
          <cell r="AE26">
            <v>43.57</v>
          </cell>
          <cell r="AF26">
            <v>33.97</v>
          </cell>
          <cell r="AG26">
            <v>79.569999999999993</v>
          </cell>
          <cell r="AH26">
            <v>68.95</v>
          </cell>
          <cell r="AI26">
            <v>88.68</v>
          </cell>
          <cell r="AJ26">
            <v>51.19</v>
          </cell>
          <cell r="AK26">
            <v>104.74</v>
          </cell>
          <cell r="AL26">
            <v>68.849999999999994</v>
          </cell>
        </row>
        <row r="27">
          <cell r="C27">
            <v>65.06</v>
          </cell>
          <cell r="D27">
            <v>62.62</v>
          </cell>
          <cell r="E27">
            <v>97.87</v>
          </cell>
          <cell r="F27">
            <v>104.43</v>
          </cell>
          <cell r="G27">
            <v>39.31</v>
          </cell>
          <cell r="H27">
            <v>60.33</v>
          </cell>
          <cell r="I27">
            <v>34.53</v>
          </cell>
          <cell r="J27">
            <v>72.08</v>
          </cell>
          <cell r="K27">
            <v>103.77</v>
          </cell>
          <cell r="L27">
            <v>55.14</v>
          </cell>
          <cell r="M27">
            <v>132.03</v>
          </cell>
          <cell r="N27">
            <v>117.7</v>
          </cell>
          <cell r="O27">
            <v>56.06</v>
          </cell>
          <cell r="P27">
            <v>82.38</v>
          </cell>
          <cell r="Q27">
            <v>65.59</v>
          </cell>
          <cell r="R27">
            <v>60.54</v>
          </cell>
          <cell r="S27">
            <v>43.4</v>
          </cell>
          <cell r="T27">
            <v>39.15</v>
          </cell>
          <cell r="U27">
            <v>64.03</v>
          </cell>
          <cell r="V27">
            <v>11.17</v>
          </cell>
          <cell r="W27">
            <v>115.7</v>
          </cell>
          <cell r="X27">
            <v>92.47</v>
          </cell>
          <cell r="Y27">
            <v>74.03</v>
          </cell>
          <cell r="Z27">
            <v>55.29</v>
          </cell>
          <cell r="AA27">
            <v>44.07</v>
          </cell>
          <cell r="AB27">
            <v>82.26</v>
          </cell>
          <cell r="AC27">
            <v>16.190000000000001</v>
          </cell>
          <cell r="AD27">
            <v>90.97</v>
          </cell>
          <cell r="AE27">
            <v>44.29</v>
          </cell>
          <cell r="AF27">
            <v>34.28</v>
          </cell>
          <cell r="AG27">
            <v>78.55</v>
          </cell>
          <cell r="AH27">
            <v>68.790000000000006</v>
          </cell>
          <cell r="AI27">
            <v>90.1</v>
          </cell>
          <cell r="AJ27">
            <v>51.18</v>
          </cell>
          <cell r="AK27">
            <v>105.77</v>
          </cell>
          <cell r="AL27">
            <v>68.73</v>
          </cell>
        </row>
        <row r="28">
          <cell r="C28">
            <v>65.39</v>
          </cell>
          <cell r="D28">
            <v>63.27</v>
          </cell>
          <cell r="E28">
            <v>99.25</v>
          </cell>
          <cell r="F28">
            <v>107.32</v>
          </cell>
          <cell r="G28">
            <v>39.659999999999997</v>
          </cell>
          <cell r="H28">
            <v>60.29</v>
          </cell>
          <cell r="I28">
            <v>34.43</v>
          </cell>
          <cell r="J28">
            <v>74.010000000000005</v>
          </cell>
          <cell r="K28">
            <v>106.66</v>
          </cell>
          <cell r="L28">
            <v>56.54</v>
          </cell>
          <cell r="M28">
            <v>132.01</v>
          </cell>
          <cell r="N28">
            <v>118.5</v>
          </cell>
          <cell r="O28">
            <v>56.99</v>
          </cell>
          <cell r="P28">
            <v>80.459999999999994</v>
          </cell>
          <cell r="Q28">
            <v>65.06</v>
          </cell>
          <cell r="R28">
            <v>61.76</v>
          </cell>
          <cell r="S28">
            <v>43.76</v>
          </cell>
          <cell r="T28">
            <v>39.369999999999997</v>
          </cell>
          <cell r="U28">
            <v>64.88</v>
          </cell>
          <cell r="V28">
            <v>11.25</v>
          </cell>
          <cell r="W28">
            <v>114.97</v>
          </cell>
          <cell r="X28">
            <v>92.4</v>
          </cell>
          <cell r="Y28">
            <v>76.16</v>
          </cell>
          <cell r="Z28">
            <v>56.49</v>
          </cell>
          <cell r="AA28">
            <v>44.26</v>
          </cell>
          <cell r="AB28">
            <v>82.48</v>
          </cell>
          <cell r="AC28">
            <v>15.91</v>
          </cell>
          <cell r="AD28">
            <v>92.12</v>
          </cell>
          <cell r="AE28">
            <v>44.95</v>
          </cell>
          <cell r="AF28">
            <v>34.28</v>
          </cell>
          <cell r="AG28">
            <v>78.59</v>
          </cell>
          <cell r="AH28">
            <v>69.47</v>
          </cell>
          <cell r="AI28">
            <v>92.96</v>
          </cell>
          <cell r="AJ28">
            <v>47.87</v>
          </cell>
          <cell r="AK28">
            <v>108.98</v>
          </cell>
          <cell r="AL28">
            <v>69.349999999999994</v>
          </cell>
        </row>
        <row r="29">
          <cell r="C29">
            <v>65.27</v>
          </cell>
          <cell r="D29">
            <v>62.49</v>
          </cell>
          <cell r="E29">
            <v>98.59</v>
          </cell>
          <cell r="F29">
            <v>104.62</v>
          </cell>
          <cell r="G29">
            <v>39.700000000000003</v>
          </cell>
          <cell r="H29">
            <v>60.08</v>
          </cell>
          <cell r="I29">
            <v>34.26</v>
          </cell>
          <cell r="J29">
            <v>73.08</v>
          </cell>
          <cell r="K29">
            <v>103.64</v>
          </cell>
          <cell r="L29">
            <v>55.22</v>
          </cell>
          <cell r="M29">
            <v>131.68</v>
          </cell>
          <cell r="N29">
            <v>116.74</v>
          </cell>
          <cell r="O29">
            <v>56.4</v>
          </cell>
          <cell r="P29">
            <v>81.33</v>
          </cell>
          <cell r="Q29">
            <v>65.8</v>
          </cell>
          <cell r="R29">
            <v>60.98</v>
          </cell>
          <cell r="S29">
            <v>43.11</v>
          </cell>
          <cell r="T29">
            <v>38.56</v>
          </cell>
          <cell r="U29">
            <v>64.2</v>
          </cell>
          <cell r="V29">
            <v>11.46</v>
          </cell>
          <cell r="W29">
            <v>113.19</v>
          </cell>
          <cell r="X29">
            <v>89.96</v>
          </cell>
          <cell r="Y29">
            <v>72.83</v>
          </cell>
          <cell r="Z29">
            <v>56.14</v>
          </cell>
          <cell r="AA29">
            <v>43.91</v>
          </cell>
          <cell r="AB29">
            <v>81.19</v>
          </cell>
          <cell r="AC29">
            <v>15.97</v>
          </cell>
          <cell r="AD29">
            <v>91.99</v>
          </cell>
          <cell r="AE29">
            <v>44.55</v>
          </cell>
          <cell r="AF29">
            <v>34.07</v>
          </cell>
          <cell r="AG29">
            <v>79.09</v>
          </cell>
          <cell r="AH29">
            <v>69.3</v>
          </cell>
          <cell r="AI29">
            <v>91.4</v>
          </cell>
          <cell r="AJ29">
            <v>47.78</v>
          </cell>
          <cell r="AK29">
            <v>106.84</v>
          </cell>
          <cell r="AL29">
            <v>68</v>
          </cell>
        </row>
        <row r="30">
          <cell r="C30">
            <v>65.31</v>
          </cell>
          <cell r="D30">
            <v>62.2</v>
          </cell>
          <cell r="E30">
            <v>97.14</v>
          </cell>
          <cell r="F30">
            <v>102.59</v>
          </cell>
          <cell r="G30">
            <v>39.06</v>
          </cell>
          <cell r="H30">
            <v>59.45</v>
          </cell>
          <cell r="I30">
            <v>33.4</v>
          </cell>
          <cell r="J30">
            <v>71.64</v>
          </cell>
          <cell r="K30">
            <v>100.91</v>
          </cell>
          <cell r="L30">
            <v>53.69</v>
          </cell>
          <cell r="M30">
            <v>130.54</v>
          </cell>
          <cell r="N30">
            <v>114.84</v>
          </cell>
          <cell r="O30">
            <v>55.08</v>
          </cell>
          <cell r="P30">
            <v>81.180000000000007</v>
          </cell>
          <cell r="Q30">
            <v>65.73</v>
          </cell>
          <cell r="R30">
            <v>58.71</v>
          </cell>
          <cell r="S30">
            <v>42.88</v>
          </cell>
          <cell r="T30">
            <v>38.270000000000003</v>
          </cell>
          <cell r="U30">
            <v>62.5</v>
          </cell>
          <cell r="V30">
            <v>10.4</v>
          </cell>
          <cell r="W30">
            <v>112.43</v>
          </cell>
          <cell r="X30">
            <v>88.85</v>
          </cell>
          <cell r="Y30">
            <v>70.010000000000005</v>
          </cell>
          <cell r="Z30">
            <v>55.06</v>
          </cell>
          <cell r="AA30">
            <v>44.05</v>
          </cell>
          <cell r="AB30">
            <v>80.03</v>
          </cell>
          <cell r="AC30">
            <v>16.079999999999998</v>
          </cell>
          <cell r="AD30">
            <v>90.76</v>
          </cell>
          <cell r="AE30">
            <v>43.92</v>
          </cell>
          <cell r="AF30">
            <v>33.89</v>
          </cell>
          <cell r="AG30">
            <v>78.2</v>
          </cell>
          <cell r="AH30">
            <v>69.62</v>
          </cell>
          <cell r="AI30">
            <v>88.72</v>
          </cell>
          <cell r="AJ30">
            <v>48.98</v>
          </cell>
          <cell r="AK30">
            <v>103.8</v>
          </cell>
          <cell r="AL30">
            <v>67.66</v>
          </cell>
        </row>
        <row r="31">
          <cell r="C31">
            <v>65.47</v>
          </cell>
          <cell r="D31">
            <v>63.44</v>
          </cell>
          <cell r="E31">
            <v>98.73</v>
          </cell>
          <cell r="F31">
            <v>103.39</v>
          </cell>
          <cell r="G31">
            <v>39.49</v>
          </cell>
          <cell r="H31">
            <v>60.13</v>
          </cell>
          <cell r="I31">
            <v>33.82</v>
          </cell>
          <cell r="J31">
            <v>72.38</v>
          </cell>
          <cell r="K31">
            <v>100.2</v>
          </cell>
          <cell r="L31">
            <v>54.1</v>
          </cell>
          <cell r="M31">
            <v>132.05000000000001</v>
          </cell>
          <cell r="N31">
            <v>115.23</v>
          </cell>
          <cell r="O31">
            <v>55.19</v>
          </cell>
          <cell r="P31">
            <v>84.66</v>
          </cell>
          <cell r="Q31">
            <v>66.97</v>
          </cell>
          <cell r="R31">
            <v>58.79</v>
          </cell>
          <cell r="S31">
            <v>43.36</v>
          </cell>
          <cell r="T31">
            <v>38.53</v>
          </cell>
          <cell r="U31">
            <v>63.56</v>
          </cell>
          <cell r="V31">
            <v>10.46</v>
          </cell>
          <cell r="W31">
            <v>113.63</v>
          </cell>
          <cell r="X31">
            <v>89.69</v>
          </cell>
          <cell r="Y31">
            <v>70.48</v>
          </cell>
          <cell r="Z31">
            <v>55.2</v>
          </cell>
          <cell r="AA31">
            <v>44.65</v>
          </cell>
          <cell r="AB31">
            <v>78.95</v>
          </cell>
          <cell r="AC31">
            <v>16.39</v>
          </cell>
          <cell r="AD31">
            <v>91.04</v>
          </cell>
          <cell r="AE31">
            <v>43.9</v>
          </cell>
          <cell r="AF31">
            <v>34.54</v>
          </cell>
          <cell r="AG31">
            <v>81.66</v>
          </cell>
          <cell r="AH31">
            <v>71.900000000000006</v>
          </cell>
          <cell r="AI31">
            <v>88.65</v>
          </cell>
          <cell r="AJ31">
            <v>50.07</v>
          </cell>
          <cell r="AK31">
            <v>104.47</v>
          </cell>
          <cell r="AL31">
            <v>68.73</v>
          </cell>
        </row>
        <row r="32">
          <cell r="C32">
            <v>65.47</v>
          </cell>
          <cell r="D32">
            <v>64.260000000000005</v>
          </cell>
          <cell r="E32">
            <v>100</v>
          </cell>
          <cell r="F32">
            <v>105.24</v>
          </cell>
          <cell r="G32">
            <v>39.799999999999997</v>
          </cell>
          <cell r="H32">
            <v>60.74</v>
          </cell>
          <cell r="I32">
            <v>33.69</v>
          </cell>
          <cell r="J32">
            <v>72.87</v>
          </cell>
          <cell r="K32">
            <v>102.15</v>
          </cell>
          <cell r="L32">
            <v>54.33</v>
          </cell>
          <cell r="M32">
            <v>131.94</v>
          </cell>
          <cell r="N32">
            <v>116.41</v>
          </cell>
          <cell r="O32">
            <v>54.82</v>
          </cell>
          <cell r="P32">
            <v>85.08</v>
          </cell>
          <cell r="Q32">
            <v>67.7</v>
          </cell>
          <cell r="R32">
            <v>59.74</v>
          </cell>
          <cell r="S32">
            <v>43.68</v>
          </cell>
          <cell r="T32">
            <v>39.28</v>
          </cell>
          <cell r="U32">
            <v>64</v>
          </cell>
          <cell r="V32">
            <v>10.47</v>
          </cell>
          <cell r="W32">
            <v>115.05</v>
          </cell>
          <cell r="X32">
            <v>90.88</v>
          </cell>
          <cell r="Y32">
            <v>70.849999999999994</v>
          </cell>
          <cell r="Z32">
            <v>55.53</v>
          </cell>
          <cell r="AA32">
            <v>45.12</v>
          </cell>
          <cell r="AB32">
            <v>78.89</v>
          </cell>
          <cell r="AC32">
            <v>16.14</v>
          </cell>
          <cell r="AD32">
            <v>91.8</v>
          </cell>
          <cell r="AE32">
            <v>44.4</v>
          </cell>
          <cell r="AF32">
            <v>34.72</v>
          </cell>
          <cell r="AG32">
            <v>81.41</v>
          </cell>
          <cell r="AH32">
            <v>70.63</v>
          </cell>
          <cell r="AI32">
            <v>89.89</v>
          </cell>
          <cell r="AJ32">
            <v>51.27</v>
          </cell>
          <cell r="AK32">
            <v>105.5</v>
          </cell>
          <cell r="AL32">
            <v>70.03</v>
          </cell>
        </row>
        <row r="34">
          <cell r="C34">
            <v>65.333666666666673</v>
          </cell>
          <cell r="D34">
            <v>62.612333333333339</v>
          </cell>
          <cell r="E34">
            <v>98.546333333333322</v>
          </cell>
          <cell r="F34">
            <v>105.02133333333332</v>
          </cell>
          <cell r="G34">
            <v>40.152000000000008</v>
          </cell>
          <cell r="H34">
            <v>59.661666666666662</v>
          </cell>
          <cell r="I34">
            <v>35.55766666666667</v>
          </cell>
          <cell r="J34">
            <v>72.921333333333322</v>
          </cell>
          <cell r="K34">
            <v>106.88433333333329</v>
          </cell>
          <cell r="L34">
            <v>54.166000000000011</v>
          </cell>
          <cell r="M34">
            <v>133.73300000000003</v>
          </cell>
          <cell r="N34">
            <v>118.49466666666666</v>
          </cell>
          <cell r="O34">
            <v>56.893666666666668</v>
          </cell>
          <cell r="P34">
            <v>83.080999999999989</v>
          </cell>
          <cell r="Q34">
            <v>66.924666666666667</v>
          </cell>
          <cell r="R34">
            <v>59.794666666666672</v>
          </cell>
          <cell r="S34">
            <v>44.44766666666667</v>
          </cell>
          <cell r="T34">
            <v>39.465666666666657</v>
          </cell>
          <cell r="U34">
            <v>64.475999999999999</v>
          </cell>
          <cell r="V34">
            <v>10.658666666666667</v>
          </cell>
          <cell r="W34">
            <v>115.295</v>
          </cell>
          <cell r="X34">
            <v>91.057000000000002</v>
          </cell>
          <cell r="Y34">
            <v>70.202666666666659</v>
          </cell>
          <cell r="Z34">
            <v>56.080666666666659</v>
          </cell>
          <cell r="AA34">
            <v>44.597333333333339</v>
          </cell>
          <cell r="AB34">
            <v>80.336666666666645</v>
          </cell>
          <cell r="AC34">
            <v>16.732666666666667</v>
          </cell>
          <cell r="AD34">
            <v>92.574666666666658</v>
          </cell>
          <cell r="AE34">
            <v>43.696000000000005</v>
          </cell>
          <cell r="AF34">
            <v>34.741333333333337</v>
          </cell>
          <cell r="AG34">
            <v>81.10333333333331</v>
          </cell>
          <cell r="AH34">
            <v>69.405000000000001</v>
          </cell>
          <cell r="AI34">
            <v>89.843333333333305</v>
          </cell>
          <cell r="AJ34">
            <v>52.071666666666673</v>
          </cell>
          <cell r="AK34">
            <v>106.32633333333334</v>
          </cell>
          <cell r="AL34">
            <v>69.266999999999996</v>
          </cell>
        </row>
      </sheetData>
      <sheetData sheetId="31"/>
      <sheetData sheetId="32">
        <row r="404">
          <cell r="M404">
            <v>1.67E-2</v>
          </cell>
        </row>
        <row r="405">
          <cell r="V405">
            <v>0.10489999999999999</v>
          </cell>
        </row>
        <row r="413">
          <cell r="B413" t="str">
            <v>www.valueline.com (retrieved Mar 31, 2025)</v>
          </cell>
        </row>
        <row r="414">
          <cell r="B414" t="str">
            <v>LSEG, as provided by www.fidelity.com (retrieved Mar 31, 2025)</v>
          </cell>
        </row>
        <row r="415">
          <cell r="B415" t="str">
            <v>www.zacks.com (retrieved Mar 31, 2025)</v>
          </cell>
        </row>
      </sheetData>
      <sheetData sheetId="33">
        <row r="12">
          <cell r="B12" t="str">
            <v>Mar. 2025</v>
          </cell>
        </row>
        <row r="14">
          <cell r="G14">
            <v>4.6100000000000002E-2</v>
          </cell>
        </row>
        <row r="18">
          <cell r="B18" t="str">
            <v>https://fred.stlouisfed.org/</v>
          </cell>
        </row>
      </sheetData>
      <sheetData sheetId="34">
        <row r="8">
          <cell r="B8" t="str">
            <v>ALE</v>
          </cell>
          <cell r="C8" t="str">
            <v>ALLETE</v>
          </cell>
          <cell r="E8">
            <v>2.94</v>
          </cell>
          <cell r="F8">
            <v>105</v>
          </cell>
          <cell r="G8">
            <v>85</v>
          </cell>
          <cell r="H8">
            <v>5.5</v>
          </cell>
          <cell r="I8">
            <v>3.26</v>
          </cell>
          <cell r="J8">
            <v>54</v>
          </cell>
          <cell r="K8">
            <v>57.82</v>
          </cell>
          <cell r="L8">
            <v>61</v>
          </cell>
          <cell r="M8">
            <v>0.39600000000000002</v>
          </cell>
          <cell r="N8">
            <v>0.40500000000000003</v>
          </cell>
          <cell r="O8">
            <v>0.57799999999999996</v>
          </cell>
          <cell r="P8">
            <v>0.59499999999999997</v>
          </cell>
          <cell r="Q8">
            <v>4923.3999999999996</v>
          </cell>
          <cell r="R8">
            <v>5550</v>
          </cell>
          <cell r="S8">
            <v>0.09</v>
          </cell>
          <cell r="T8">
            <v>0.06</v>
          </cell>
          <cell r="U8">
            <v>3.5000000000000003E-2</v>
          </cell>
          <cell r="V8">
            <v>3.5000000000000003E-2</v>
          </cell>
          <cell r="W8">
            <v>1</v>
          </cell>
          <cell r="X8">
            <v>0.85</v>
          </cell>
          <cell r="Y8" t="str">
            <v>A+</v>
          </cell>
          <cell r="Z8">
            <v>9.2499999999999999E-2</v>
          </cell>
          <cell r="AA8" t="str">
            <v>BBB</v>
          </cell>
          <cell r="AB8" t="str">
            <v>Baa1</v>
          </cell>
          <cell r="AC8">
            <v>3700</v>
          </cell>
          <cell r="AD8" t="str">
            <v>Y</v>
          </cell>
          <cell r="AE8" t="str">
            <v>n/a</v>
          </cell>
          <cell r="AF8" t="str">
            <v>n/a</v>
          </cell>
        </row>
        <row r="9">
          <cell r="B9" t="str">
            <v>LNT</v>
          </cell>
          <cell r="C9" t="str">
            <v>Alliant Energy</v>
          </cell>
          <cell r="E9">
            <v>1.92</v>
          </cell>
          <cell r="F9">
            <v>80</v>
          </cell>
          <cell r="G9">
            <v>65</v>
          </cell>
          <cell r="H9">
            <v>4.25</v>
          </cell>
          <cell r="I9">
            <v>2.4300000000000002</v>
          </cell>
          <cell r="J9">
            <v>31.9</v>
          </cell>
          <cell r="K9">
            <v>256.69</v>
          </cell>
          <cell r="L9">
            <v>257</v>
          </cell>
          <cell r="M9">
            <v>0.55300000000000005</v>
          </cell>
          <cell r="N9">
            <v>0.52</v>
          </cell>
          <cell r="O9">
            <v>0.44700000000000001</v>
          </cell>
          <cell r="P9">
            <v>0.48</v>
          </cell>
          <cell r="Q9">
            <v>15681</v>
          </cell>
          <cell r="R9">
            <v>17070</v>
          </cell>
          <cell r="S9">
            <v>0.12</v>
          </cell>
          <cell r="T9">
            <v>0.06</v>
          </cell>
          <cell r="U9">
            <v>0.06</v>
          </cell>
          <cell r="V9">
            <v>0.04</v>
          </cell>
          <cell r="W9">
            <v>1</v>
          </cell>
          <cell r="X9">
            <v>0.8</v>
          </cell>
          <cell r="Y9" t="str">
            <v>A+</v>
          </cell>
          <cell r="Z9">
            <v>0.1</v>
          </cell>
          <cell r="AA9" t="str">
            <v>BBB+</v>
          </cell>
          <cell r="AB9" t="str">
            <v>Baa2</v>
          </cell>
          <cell r="AC9">
            <v>16300</v>
          </cell>
          <cell r="AD9" t="str">
            <v>Y</v>
          </cell>
          <cell r="AE9">
            <v>6.4000000000000001E-2</v>
          </cell>
          <cell r="AF9">
            <v>6.7299999999999999E-2</v>
          </cell>
        </row>
        <row r="10">
          <cell r="B10" t="str">
            <v>AEE</v>
          </cell>
          <cell r="C10" t="str">
            <v>Ameren Corp.</v>
          </cell>
          <cell r="E10">
            <v>2.85</v>
          </cell>
          <cell r="F10">
            <v>145</v>
          </cell>
          <cell r="G10">
            <v>115</v>
          </cell>
          <cell r="H10">
            <v>6.5</v>
          </cell>
          <cell r="I10">
            <v>3.57</v>
          </cell>
          <cell r="J10">
            <v>52.65</v>
          </cell>
          <cell r="K10">
            <v>266.93</v>
          </cell>
          <cell r="L10">
            <v>285</v>
          </cell>
          <cell r="M10">
            <v>0.53900000000000003</v>
          </cell>
          <cell r="N10">
            <v>0.51</v>
          </cell>
          <cell r="O10">
            <v>0.45300000000000001</v>
          </cell>
          <cell r="P10">
            <v>0.48499999999999999</v>
          </cell>
          <cell r="Q10">
            <v>25432</v>
          </cell>
          <cell r="R10">
            <v>29500</v>
          </cell>
          <cell r="S10">
            <v>0.1</v>
          </cell>
          <cell r="T10">
            <v>6.5000000000000002E-2</v>
          </cell>
          <cell r="U10">
            <v>6.5000000000000002E-2</v>
          </cell>
          <cell r="V10">
            <v>6.5000000000000002E-2</v>
          </cell>
          <cell r="W10">
            <v>1</v>
          </cell>
          <cell r="X10">
            <v>0.8</v>
          </cell>
          <cell r="Y10" t="str">
            <v>A+</v>
          </cell>
          <cell r="Z10" t="str">
            <v>n/a</v>
          </cell>
          <cell r="AA10" t="str">
            <v>BBB+</v>
          </cell>
          <cell r="AB10" t="str">
            <v>Baa1</v>
          </cell>
          <cell r="AC10">
            <v>22000</v>
          </cell>
          <cell r="AD10" t="str">
            <v>Y</v>
          </cell>
          <cell r="AE10" t="str">
            <v>n/a</v>
          </cell>
          <cell r="AF10">
            <v>6.9500000000000006E-2</v>
          </cell>
        </row>
        <row r="11">
          <cell r="B11" t="str">
            <v>AEP</v>
          </cell>
          <cell r="C11" t="str">
            <v>American Elec Pwr</v>
          </cell>
          <cell r="E11">
            <v>3.8</v>
          </cell>
          <cell r="F11">
            <v>150</v>
          </cell>
          <cell r="G11">
            <v>120</v>
          </cell>
          <cell r="H11">
            <v>7.5</v>
          </cell>
          <cell r="I11">
            <v>4.3099999999999996</v>
          </cell>
          <cell r="J11">
            <v>60.9</v>
          </cell>
          <cell r="K11">
            <v>532.9</v>
          </cell>
          <cell r="L11">
            <v>550</v>
          </cell>
          <cell r="M11">
            <v>0.58099999999999996</v>
          </cell>
          <cell r="N11">
            <v>0.57499999999999996</v>
          </cell>
          <cell r="O11">
            <v>0.42399999999999999</v>
          </cell>
          <cell r="P11">
            <v>0.42499999999999999</v>
          </cell>
          <cell r="Q11">
            <v>67528</v>
          </cell>
          <cell r="R11">
            <v>75900</v>
          </cell>
          <cell r="S11">
            <v>0.11</v>
          </cell>
          <cell r="T11">
            <v>6.5000000000000002E-2</v>
          </cell>
          <cell r="U11">
            <v>5.5E-2</v>
          </cell>
          <cell r="V11">
            <v>0.06</v>
          </cell>
          <cell r="W11">
            <v>1</v>
          </cell>
          <cell r="X11">
            <v>0.7</v>
          </cell>
          <cell r="Y11" t="str">
            <v>A</v>
          </cell>
          <cell r="Z11" t="str">
            <v>n/a</v>
          </cell>
          <cell r="AA11" t="str">
            <v>BBB+</v>
          </cell>
          <cell r="AB11" t="str">
            <v>Baa2</v>
          </cell>
          <cell r="AC11">
            <v>52700</v>
          </cell>
          <cell r="AD11" t="str">
            <v>N</v>
          </cell>
          <cell r="AE11">
            <v>6.8000000000000005E-2</v>
          </cell>
          <cell r="AF11">
            <v>6.2600000000000003E-2</v>
          </cell>
        </row>
        <row r="12">
          <cell r="B12" t="str">
            <v>AVA</v>
          </cell>
          <cell r="C12" t="str">
            <v>Avista Corp.</v>
          </cell>
          <cell r="E12">
            <v>1.9</v>
          </cell>
          <cell r="F12">
            <v>65</v>
          </cell>
          <cell r="G12">
            <v>40</v>
          </cell>
          <cell r="H12">
            <v>2.95</v>
          </cell>
          <cell r="I12">
            <v>2.2000000000000002</v>
          </cell>
          <cell r="J12">
            <v>35.75</v>
          </cell>
          <cell r="K12">
            <v>80.040000000000006</v>
          </cell>
          <cell r="L12">
            <v>85</v>
          </cell>
          <cell r="M12">
            <v>0.51</v>
          </cell>
          <cell r="N12">
            <v>0.46500000000000002</v>
          </cell>
          <cell r="O12">
            <v>0.49</v>
          </cell>
          <cell r="P12">
            <v>0.53500000000000003</v>
          </cell>
          <cell r="Q12">
            <v>5292</v>
          </cell>
          <cell r="R12">
            <v>5700</v>
          </cell>
          <cell r="S12">
            <v>0.08</v>
          </cell>
          <cell r="T12">
            <v>5.5E-2</v>
          </cell>
          <cell r="U12">
            <v>0.04</v>
          </cell>
          <cell r="V12">
            <v>0.02</v>
          </cell>
          <cell r="W12">
            <v>3</v>
          </cell>
          <cell r="X12">
            <v>0.75</v>
          </cell>
          <cell r="Y12" t="str">
            <v>A</v>
          </cell>
          <cell r="Z12">
            <v>9.4000000000000014E-2</v>
          </cell>
          <cell r="AA12" t="str">
            <v>BBB</v>
          </cell>
          <cell r="AB12" t="str">
            <v>Baa2</v>
          </cell>
          <cell r="AC12">
            <v>3100</v>
          </cell>
          <cell r="AD12" t="str">
            <v>Y</v>
          </cell>
          <cell r="AE12">
            <v>7.3999999999999996E-2</v>
          </cell>
          <cell r="AF12">
            <v>6.0699999999999997E-2</v>
          </cell>
        </row>
        <row r="13">
          <cell r="B13" t="str">
            <v>BKH</v>
          </cell>
          <cell r="C13" t="str">
            <v>Black Hills Corp.</v>
          </cell>
          <cell r="E13">
            <v>2.7</v>
          </cell>
          <cell r="F13">
            <v>90</v>
          </cell>
          <cell r="G13">
            <v>65</v>
          </cell>
          <cell r="H13">
            <v>5</v>
          </cell>
          <cell r="I13">
            <v>3.1</v>
          </cell>
          <cell r="J13">
            <v>56</v>
          </cell>
          <cell r="K13">
            <v>69.84</v>
          </cell>
          <cell r="L13">
            <v>77</v>
          </cell>
          <cell r="M13">
            <v>0.56499999999999995</v>
          </cell>
          <cell r="N13">
            <v>0.55500000000000005</v>
          </cell>
          <cell r="O13">
            <v>0.435</v>
          </cell>
          <cell r="P13">
            <v>0.44500000000000001</v>
          </cell>
          <cell r="Q13">
            <v>7751.7</v>
          </cell>
          <cell r="R13">
            <v>9900</v>
          </cell>
          <cell r="S13">
            <v>8.5000000000000006E-2</v>
          </cell>
          <cell r="T13">
            <v>3.5000000000000003E-2</v>
          </cell>
          <cell r="U13">
            <v>3.5000000000000003E-2</v>
          </cell>
          <cell r="V13">
            <v>0.03</v>
          </cell>
          <cell r="W13">
            <v>2</v>
          </cell>
          <cell r="X13">
            <v>0.9</v>
          </cell>
          <cell r="Y13" t="str">
            <v>A</v>
          </cell>
          <cell r="Z13">
            <v>9.3700000000000006E-2</v>
          </cell>
          <cell r="AA13" t="str">
            <v>BBB+</v>
          </cell>
          <cell r="AB13" t="str">
            <v>Baa2</v>
          </cell>
          <cell r="AC13">
            <v>4100</v>
          </cell>
          <cell r="AD13" t="str">
            <v>Y</v>
          </cell>
          <cell r="AE13">
            <v>5.2999999999999999E-2</v>
          </cell>
          <cell r="AF13">
            <v>5.2600000000000001E-2</v>
          </cell>
        </row>
        <row r="14">
          <cell r="B14" t="str">
            <v>CNP</v>
          </cell>
          <cell r="C14" t="str">
            <v>CenterPoint Energy</v>
          </cell>
          <cell r="E14">
            <v>0.84</v>
          </cell>
          <cell r="F14">
            <v>45</v>
          </cell>
          <cell r="G14">
            <v>30</v>
          </cell>
          <cell r="H14">
            <v>2</v>
          </cell>
          <cell r="I14">
            <v>1.01</v>
          </cell>
          <cell r="J14">
            <v>21.5</v>
          </cell>
          <cell r="K14">
            <v>651.73</v>
          </cell>
          <cell r="L14">
            <v>653</v>
          </cell>
          <cell r="M14">
            <v>0.65500000000000003</v>
          </cell>
          <cell r="N14">
            <v>0.59</v>
          </cell>
          <cell r="O14">
            <v>0.34499999999999997</v>
          </cell>
          <cell r="P14">
            <v>0.41</v>
          </cell>
          <cell r="Q14">
            <v>31063</v>
          </cell>
          <cell r="R14">
            <v>34000</v>
          </cell>
          <cell r="S14">
            <v>0.105</v>
          </cell>
          <cell r="T14">
            <v>6.5000000000000002E-2</v>
          </cell>
          <cell r="U14">
            <v>0.06</v>
          </cell>
          <cell r="V14">
            <v>5.5E-2</v>
          </cell>
          <cell r="W14">
            <v>3</v>
          </cell>
          <cell r="X14">
            <v>0.9</v>
          </cell>
          <cell r="Y14" t="str">
            <v>A</v>
          </cell>
          <cell r="Z14">
            <v>9.4E-2</v>
          </cell>
          <cell r="AA14" t="str">
            <v>BBB+</v>
          </cell>
          <cell r="AB14" t="str">
            <v>Baa2</v>
          </cell>
          <cell r="AC14">
            <v>21200</v>
          </cell>
          <cell r="AD14" t="str">
            <v>Y</v>
          </cell>
          <cell r="AE14">
            <v>0.08</v>
          </cell>
          <cell r="AF14">
            <v>7.4899999999999994E-2</v>
          </cell>
        </row>
        <row r="15">
          <cell r="B15" t="str">
            <v>CMS</v>
          </cell>
          <cell r="C15" t="str">
            <v>CMS Energy Corp.</v>
          </cell>
          <cell r="E15">
            <v>2.17</v>
          </cell>
          <cell r="F15">
            <v>95</v>
          </cell>
          <cell r="G15">
            <v>70</v>
          </cell>
          <cell r="H15">
            <v>4.2</v>
          </cell>
          <cell r="I15">
            <v>2.5</v>
          </cell>
          <cell r="J15">
            <v>30.75</v>
          </cell>
          <cell r="K15">
            <v>298.8</v>
          </cell>
          <cell r="L15">
            <v>302</v>
          </cell>
          <cell r="M15">
            <v>0.65</v>
          </cell>
          <cell r="N15">
            <v>0.61499999999999999</v>
          </cell>
          <cell r="O15">
            <v>0.34</v>
          </cell>
          <cell r="P15">
            <v>0.375</v>
          </cell>
          <cell r="Q15">
            <v>23536</v>
          </cell>
          <cell r="R15">
            <v>24700</v>
          </cell>
          <cell r="S15">
            <v>0.13500000000000001</v>
          </cell>
          <cell r="T15">
            <v>0.06</v>
          </cell>
          <cell r="U15">
            <v>0.05</v>
          </cell>
          <cell r="V15">
            <v>0.05</v>
          </cell>
          <cell r="W15">
            <v>2</v>
          </cell>
          <cell r="X15">
            <v>0.7</v>
          </cell>
          <cell r="Y15" t="str">
            <v>B++</v>
          </cell>
          <cell r="Z15">
            <v>9.9000000000000005E-2</v>
          </cell>
          <cell r="AA15" t="str">
            <v>BBB+</v>
          </cell>
          <cell r="AB15" t="str">
            <v>Baa2</v>
          </cell>
          <cell r="AC15">
            <v>20800</v>
          </cell>
          <cell r="AD15" t="str">
            <v>Y</v>
          </cell>
          <cell r="AE15">
            <v>7.8E-2</v>
          </cell>
          <cell r="AF15">
            <v>7.6799999999999993E-2</v>
          </cell>
        </row>
        <row r="16">
          <cell r="B16" t="str">
            <v>ED</v>
          </cell>
          <cell r="C16" t="str">
            <v>Consolidated Edison</v>
          </cell>
          <cell r="E16">
            <v>3.4</v>
          </cell>
          <cell r="F16">
            <v>125</v>
          </cell>
          <cell r="G16">
            <v>105</v>
          </cell>
          <cell r="H16">
            <v>7</v>
          </cell>
          <cell r="I16">
            <v>4.24</v>
          </cell>
          <cell r="J16">
            <v>77.75</v>
          </cell>
          <cell r="K16">
            <v>346.5</v>
          </cell>
          <cell r="L16">
            <v>355</v>
          </cell>
          <cell r="M16">
            <v>0.505</v>
          </cell>
          <cell r="N16">
            <v>0.52</v>
          </cell>
          <cell r="O16">
            <v>0.495</v>
          </cell>
          <cell r="P16">
            <v>0.48</v>
          </cell>
          <cell r="Q16">
            <v>44200</v>
          </cell>
          <cell r="R16">
            <v>57600</v>
          </cell>
          <cell r="S16">
            <v>0.09</v>
          </cell>
          <cell r="T16">
            <v>0.06</v>
          </cell>
          <cell r="U16">
            <v>0.04</v>
          </cell>
          <cell r="V16">
            <v>0.04</v>
          </cell>
          <cell r="W16">
            <v>1</v>
          </cell>
          <cell r="X16">
            <v>0.65</v>
          </cell>
          <cell r="Y16" t="str">
            <v>A+</v>
          </cell>
          <cell r="Z16">
            <v>9.2249999999999999E-2</v>
          </cell>
          <cell r="AA16" t="str">
            <v>A-</v>
          </cell>
          <cell r="AB16" t="str">
            <v>Baa1</v>
          </cell>
          <cell r="AC16">
            <v>36300</v>
          </cell>
          <cell r="AD16" t="str">
            <v>Y</v>
          </cell>
          <cell r="AE16">
            <v>5.6000000000000001E-2</v>
          </cell>
          <cell r="AF16">
            <v>5.57E-2</v>
          </cell>
        </row>
        <row r="17">
          <cell r="B17" t="str">
            <v>D</v>
          </cell>
          <cell r="C17" t="str">
            <v>Dominion Energy</v>
          </cell>
          <cell r="E17">
            <v>2.67</v>
          </cell>
          <cell r="F17">
            <v>80</v>
          </cell>
          <cell r="G17">
            <v>60</v>
          </cell>
          <cell r="H17">
            <v>4.25</v>
          </cell>
          <cell r="I17">
            <v>2.67</v>
          </cell>
          <cell r="J17">
            <v>38</v>
          </cell>
          <cell r="K17">
            <v>841</v>
          </cell>
          <cell r="L17">
            <v>880</v>
          </cell>
          <cell r="M17">
            <v>0.53</v>
          </cell>
          <cell r="N17">
            <v>0.56000000000000005</v>
          </cell>
          <cell r="O17">
            <v>0.44</v>
          </cell>
          <cell r="P17">
            <v>0.42</v>
          </cell>
          <cell r="Q17">
            <v>59125</v>
          </cell>
          <cell r="R17">
            <v>79800</v>
          </cell>
          <cell r="S17">
            <v>0.11</v>
          </cell>
          <cell r="T17">
            <v>3.5000000000000003E-2</v>
          </cell>
          <cell r="U17">
            <v>5.0000000000000001E-3</v>
          </cell>
          <cell r="V17">
            <v>0.03</v>
          </cell>
          <cell r="W17">
            <v>2</v>
          </cell>
          <cell r="X17">
            <v>0.75</v>
          </cell>
          <cell r="Y17" t="str">
            <v>A</v>
          </cell>
          <cell r="Z17">
            <v>9.425E-2</v>
          </cell>
          <cell r="AA17" t="str">
            <v>BBB+</v>
          </cell>
          <cell r="AB17" t="str">
            <v>Baa2</v>
          </cell>
          <cell r="AC17">
            <v>50400</v>
          </cell>
          <cell r="AD17" t="str">
            <v>Y</v>
          </cell>
          <cell r="AE17">
            <v>0.21199999999999999</v>
          </cell>
          <cell r="AF17">
            <v>0.13589999999999999</v>
          </cell>
        </row>
        <row r="18">
          <cell r="B18" t="str">
            <v>DTE</v>
          </cell>
          <cell r="C18" t="str">
            <v>DTE Energy Co.</v>
          </cell>
          <cell r="E18">
            <v>4.3600000000000003</v>
          </cell>
          <cell r="F18">
            <v>200</v>
          </cell>
          <cell r="G18">
            <v>145</v>
          </cell>
          <cell r="H18">
            <v>9.6</v>
          </cell>
          <cell r="I18">
            <v>5.15</v>
          </cell>
          <cell r="J18">
            <v>63.1</v>
          </cell>
          <cell r="K18">
            <v>207.17</v>
          </cell>
          <cell r="L18">
            <v>206</v>
          </cell>
          <cell r="M18">
            <v>0.61399999999999999</v>
          </cell>
          <cell r="N18">
            <v>0.61</v>
          </cell>
          <cell r="O18">
            <v>0.38200000000000001</v>
          </cell>
          <cell r="P18">
            <v>0.39</v>
          </cell>
          <cell r="Q18">
            <v>29328</v>
          </cell>
          <cell r="R18">
            <v>32200</v>
          </cell>
          <cell r="S18">
            <v>0.125</v>
          </cell>
          <cell r="T18">
            <v>4.4999999999999998E-2</v>
          </cell>
          <cell r="U18">
            <v>0.03</v>
          </cell>
          <cell r="V18">
            <v>0.01</v>
          </cell>
          <cell r="W18">
            <v>2</v>
          </cell>
          <cell r="X18">
            <v>0.85</v>
          </cell>
          <cell r="Y18" t="str">
            <v>B++</v>
          </cell>
          <cell r="Z18">
            <v>9.9000000000000005E-2</v>
          </cell>
          <cell r="AA18" t="str">
            <v>BBB+</v>
          </cell>
          <cell r="AB18" t="str">
            <v>Baa2</v>
          </cell>
          <cell r="AC18">
            <v>25800</v>
          </cell>
          <cell r="AD18" t="str">
            <v>Y</v>
          </cell>
          <cell r="AE18">
            <v>8.8999999999999996E-2</v>
          </cell>
          <cell r="AF18">
            <v>7.5700000000000003E-2</v>
          </cell>
        </row>
        <row r="19">
          <cell r="B19" t="str">
            <v>DUK</v>
          </cell>
          <cell r="C19" t="str">
            <v>Duke Energy Corp.</v>
          </cell>
          <cell r="E19">
            <v>4.22</v>
          </cell>
          <cell r="F19">
            <v>155</v>
          </cell>
          <cell r="G19">
            <v>115</v>
          </cell>
          <cell r="H19">
            <v>8</v>
          </cell>
          <cell r="I19">
            <v>5</v>
          </cell>
          <cell r="J19">
            <v>76.25</v>
          </cell>
          <cell r="K19">
            <v>772.5</v>
          </cell>
          <cell r="L19">
            <v>777</v>
          </cell>
          <cell r="M19">
            <v>0.61</v>
          </cell>
          <cell r="N19">
            <v>0.625</v>
          </cell>
          <cell r="O19">
            <v>0.38</v>
          </cell>
          <cell r="P19">
            <v>0.37</v>
          </cell>
          <cell r="Q19">
            <v>127650</v>
          </cell>
          <cell r="R19">
            <v>160500</v>
          </cell>
          <cell r="S19">
            <v>0.105</v>
          </cell>
          <cell r="T19">
            <v>0.06</v>
          </cell>
          <cell r="U19">
            <v>3.5000000000000003E-2</v>
          </cell>
          <cell r="V19">
            <v>0.03</v>
          </cell>
          <cell r="W19">
            <v>2</v>
          </cell>
          <cell r="X19">
            <v>0.7</v>
          </cell>
          <cell r="Y19" t="str">
            <v>A</v>
          </cell>
          <cell r="Z19">
            <v>9.7599999999999992E-2</v>
          </cell>
          <cell r="AA19" t="str">
            <v>BBB+</v>
          </cell>
          <cell r="AB19" t="str">
            <v>Baa2</v>
          </cell>
          <cell r="AC19">
            <v>90400</v>
          </cell>
          <cell r="AD19" t="str">
            <v>Y</v>
          </cell>
          <cell r="AE19" t="str">
            <v>n/a</v>
          </cell>
          <cell r="AF19">
            <v>6.3299999999999995E-2</v>
          </cell>
        </row>
        <row r="20">
          <cell r="B20" t="str">
            <v>EIX</v>
          </cell>
          <cell r="C20" t="str">
            <v>Edison International</v>
          </cell>
          <cell r="E20">
            <v>3.41</v>
          </cell>
          <cell r="F20">
            <v>120</v>
          </cell>
          <cell r="G20">
            <v>80</v>
          </cell>
          <cell r="H20">
            <v>7</v>
          </cell>
          <cell r="I20">
            <v>4.25</v>
          </cell>
          <cell r="J20">
            <v>50</v>
          </cell>
          <cell r="K20">
            <v>384.78</v>
          </cell>
          <cell r="L20">
            <v>395</v>
          </cell>
          <cell r="M20">
            <v>0.65400000000000003</v>
          </cell>
          <cell r="N20">
            <v>0.65</v>
          </cell>
          <cell r="O20">
            <v>0.27100000000000002</v>
          </cell>
          <cell r="P20">
            <v>0.28999999999999998</v>
          </cell>
          <cell r="Q20">
            <v>51274</v>
          </cell>
          <cell r="R20">
            <v>69000</v>
          </cell>
          <cell r="S20">
            <v>0.14000000000000001</v>
          </cell>
          <cell r="T20">
            <v>6.5000000000000002E-2</v>
          </cell>
          <cell r="U20">
            <v>0.06</v>
          </cell>
          <cell r="V20">
            <v>0.06</v>
          </cell>
          <cell r="W20">
            <v>3</v>
          </cell>
          <cell r="X20">
            <v>0.9</v>
          </cell>
          <cell r="Y20" t="str">
            <v>B+</v>
          </cell>
          <cell r="Z20">
            <v>0.10299999999999999</v>
          </cell>
          <cell r="AA20" t="str">
            <v>BBB</v>
          </cell>
          <cell r="AB20" t="str">
            <v>Baa2</v>
          </cell>
          <cell r="AC20">
            <v>20600</v>
          </cell>
          <cell r="AD20" t="str">
            <v>N</v>
          </cell>
          <cell r="AE20">
            <v>9.9000000000000005E-2</v>
          </cell>
          <cell r="AF20">
            <v>8.4500000000000006E-2</v>
          </cell>
        </row>
        <row r="21">
          <cell r="B21" t="str">
            <v>ETR</v>
          </cell>
          <cell r="C21" t="str">
            <v>Entergy Corp.</v>
          </cell>
          <cell r="E21">
            <v>2.4</v>
          </cell>
          <cell r="F21">
            <v>85</v>
          </cell>
          <cell r="G21">
            <v>70</v>
          </cell>
          <cell r="H21">
            <v>4.2</v>
          </cell>
          <cell r="I21">
            <v>3</v>
          </cell>
          <cell r="J21">
            <v>43.45</v>
          </cell>
          <cell r="K21">
            <v>429.58</v>
          </cell>
          <cell r="L21">
            <v>460</v>
          </cell>
          <cell r="M21">
            <v>0.63500000000000001</v>
          </cell>
          <cell r="N21">
            <v>0.63500000000000001</v>
          </cell>
          <cell r="O21">
            <v>0.36</v>
          </cell>
          <cell r="P21">
            <v>0.36499999999999999</v>
          </cell>
          <cell r="Q21">
            <v>41917</v>
          </cell>
          <cell r="R21">
            <v>55915</v>
          </cell>
          <cell r="S21">
            <v>9.5000000000000001E-2</v>
          </cell>
          <cell r="T21">
            <v>0.03</v>
          </cell>
          <cell r="U21">
            <v>5.5E-2</v>
          </cell>
          <cell r="V21">
            <v>4.4999999999999998E-2</v>
          </cell>
          <cell r="W21">
            <v>1</v>
          </cell>
          <cell r="X21">
            <v>0.8</v>
          </cell>
          <cell r="Y21" t="str">
            <v>A+</v>
          </cell>
          <cell r="Z21">
            <v>9.7900000000000001E-2</v>
          </cell>
          <cell r="AA21" t="str">
            <v>BBB+</v>
          </cell>
          <cell r="AB21" t="str">
            <v>Baa2</v>
          </cell>
          <cell r="AC21">
            <v>32700</v>
          </cell>
          <cell r="AD21" t="str">
            <v>Y</v>
          </cell>
          <cell r="AE21">
            <v>9.5000000000000001E-2</v>
          </cell>
          <cell r="AF21">
            <v>9.4600000000000004E-2</v>
          </cell>
        </row>
        <row r="22">
          <cell r="B22" t="str">
            <v>EVRG</v>
          </cell>
          <cell r="C22" t="str">
            <v>Evergy Inc.</v>
          </cell>
          <cell r="E22">
            <v>2.71</v>
          </cell>
          <cell r="F22">
            <v>100</v>
          </cell>
          <cell r="G22">
            <v>75</v>
          </cell>
          <cell r="H22">
            <v>5</v>
          </cell>
          <cell r="I22">
            <v>3.25</v>
          </cell>
          <cell r="J22">
            <v>47.5</v>
          </cell>
          <cell r="K22">
            <v>229.73</v>
          </cell>
          <cell r="L22">
            <v>230</v>
          </cell>
          <cell r="M22">
            <v>0.51500000000000001</v>
          </cell>
          <cell r="N22">
            <v>0.53500000000000003</v>
          </cell>
          <cell r="O22">
            <v>0.48</v>
          </cell>
          <cell r="P22">
            <v>0.46500000000000002</v>
          </cell>
          <cell r="Q22">
            <v>20019</v>
          </cell>
          <cell r="R22">
            <v>23400</v>
          </cell>
          <cell r="S22">
            <v>0.1</v>
          </cell>
          <cell r="T22">
            <v>7.4999999999999997E-2</v>
          </cell>
          <cell r="U22">
            <v>7.0000000000000007E-2</v>
          </cell>
          <cell r="V22">
            <v>3.5000000000000003E-2</v>
          </cell>
          <cell r="W22">
            <v>2</v>
          </cell>
          <cell r="X22">
            <v>0.75</v>
          </cell>
          <cell r="Y22" t="str">
            <v>B++</v>
          </cell>
          <cell r="Z22">
            <v>9.2999999999999999E-2</v>
          </cell>
          <cell r="AA22" t="str">
            <v>BBB+</v>
          </cell>
          <cell r="AB22" t="str">
            <v>Baa2</v>
          </cell>
          <cell r="AC22">
            <v>13600</v>
          </cell>
          <cell r="AD22" t="str">
            <v>N</v>
          </cell>
          <cell r="AE22">
            <v>0.06</v>
          </cell>
          <cell r="AF22">
            <v>5.7000000000000002E-2</v>
          </cell>
        </row>
        <row r="23">
          <cell r="B23" t="str">
            <v>ES</v>
          </cell>
          <cell r="C23" t="str">
            <v>Eversource Energy</v>
          </cell>
          <cell r="E23">
            <v>3.03</v>
          </cell>
          <cell r="F23">
            <v>110</v>
          </cell>
          <cell r="G23">
            <v>80</v>
          </cell>
          <cell r="H23">
            <v>5.9</v>
          </cell>
          <cell r="I23">
            <v>3.76</v>
          </cell>
          <cell r="J23">
            <v>53.25</v>
          </cell>
          <cell r="K23">
            <v>367</v>
          </cell>
          <cell r="L23">
            <v>372</v>
          </cell>
          <cell r="M23">
            <v>0.61</v>
          </cell>
          <cell r="N23">
            <v>0.61499999999999999</v>
          </cell>
          <cell r="O23">
            <v>0.38500000000000001</v>
          </cell>
          <cell r="P23">
            <v>0.38</v>
          </cell>
          <cell r="Q23">
            <v>2250</v>
          </cell>
          <cell r="R23">
            <v>52000</v>
          </cell>
          <cell r="S23">
            <v>0.11</v>
          </cell>
          <cell r="T23">
            <v>5.5E-2</v>
          </cell>
          <cell r="U23">
            <v>0.06</v>
          </cell>
          <cell r="V23">
            <v>3.5000000000000003E-2</v>
          </cell>
          <cell r="W23">
            <v>2</v>
          </cell>
          <cell r="X23">
            <v>0.8</v>
          </cell>
          <cell r="Y23" t="str">
            <v>A</v>
          </cell>
          <cell r="Z23">
            <v>9.4500000000000015E-2</v>
          </cell>
          <cell r="AA23" t="str">
            <v>BBB+</v>
          </cell>
          <cell r="AB23" t="str">
            <v>Baa2</v>
          </cell>
          <cell r="AC23">
            <v>23800</v>
          </cell>
          <cell r="AD23" t="str">
            <v>Y</v>
          </cell>
          <cell r="AE23" t="str">
            <v>n/a</v>
          </cell>
          <cell r="AF23">
            <v>5.6599999999999998E-2</v>
          </cell>
        </row>
        <row r="24">
          <cell r="B24" t="str">
            <v>EXC</v>
          </cell>
          <cell r="C24" t="str">
            <v>Exelon Corp.</v>
          </cell>
          <cell r="E24">
            <v>1.54</v>
          </cell>
          <cell r="F24">
            <v>65</v>
          </cell>
          <cell r="G24">
            <v>50</v>
          </cell>
          <cell r="H24">
            <v>3.3</v>
          </cell>
          <cell r="I24">
            <v>1.95</v>
          </cell>
          <cell r="J24">
            <v>29.75</v>
          </cell>
          <cell r="K24">
            <v>1005</v>
          </cell>
          <cell r="L24">
            <v>1005</v>
          </cell>
          <cell r="M24">
            <v>0.61</v>
          </cell>
          <cell r="N24">
            <v>0.64500000000000002</v>
          </cell>
          <cell r="O24">
            <v>0.39</v>
          </cell>
          <cell r="P24">
            <v>0.35499999999999998</v>
          </cell>
          <cell r="Q24">
            <v>65250</v>
          </cell>
          <cell r="R24">
            <v>81000</v>
          </cell>
          <cell r="S24">
            <v>0.1</v>
          </cell>
          <cell r="T24" t="str">
            <v>n/a</v>
          </cell>
          <cell r="U24" t="str">
            <v>n/a</v>
          </cell>
          <cell r="V24" t="str">
            <v>n/a</v>
          </cell>
          <cell r="W24">
            <v>2</v>
          </cell>
          <cell r="X24" t="str">
            <v>n/a</v>
          </cell>
          <cell r="Y24" t="str">
            <v>A</v>
          </cell>
          <cell r="Z24">
            <v>9.5000000000000001E-2</v>
          </cell>
          <cell r="AA24" t="str">
            <v>A-</v>
          </cell>
          <cell r="AB24" t="str">
            <v>Baa2</v>
          </cell>
          <cell r="AC24">
            <v>40300</v>
          </cell>
          <cell r="AD24" t="str">
            <v>Y</v>
          </cell>
          <cell r="AE24">
            <v>6.2E-2</v>
          </cell>
          <cell r="AF24">
            <v>5.9900000000000002E-2</v>
          </cell>
        </row>
        <row r="25">
          <cell r="B25" t="str">
            <v>FE</v>
          </cell>
          <cell r="C25" t="str">
            <v>FirstEnergy Corp.</v>
          </cell>
          <cell r="E25">
            <v>1.8</v>
          </cell>
          <cell r="F25">
            <v>75</v>
          </cell>
          <cell r="G25">
            <v>50</v>
          </cell>
          <cell r="H25">
            <v>3.7</v>
          </cell>
          <cell r="I25">
            <v>2.2999999999999998</v>
          </cell>
          <cell r="J25">
            <v>25.5</v>
          </cell>
          <cell r="K25">
            <v>577</v>
          </cell>
          <cell r="L25">
            <v>595</v>
          </cell>
          <cell r="M25">
            <v>0.66</v>
          </cell>
          <cell r="N25">
            <v>0.625</v>
          </cell>
          <cell r="O25">
            <v>0.34</v>
          </cell>
          <cell r="P25">
            <v>0.375</v>
          </cell>
          <cell r="Q25">
            <v>31900</v>
          </cell>
          <cell r="R25">
            <v>40500</v>
          </cell>
          <cell r="S25">
            <v>0.14499999999999999</v>
          </cell>
          <cell r="T25">
            <v>5.5E-2</v>
          </cell>
          <cell r="U25">
            <v>5.5E-2</v>
          </cell>
          <cell r="V25">
            <v>0.06</v>
          </cell>
          <cell r="W25">
            <v>3</v>
          </cell>
          <cell r="X25">
            <v>0.75</v>
          </cell>
          <cell r="Y25" t="str">
            <v>B++</v>
          </cell>
          <cell r="Z25">
            <v>0.1065</v>
          </cell>
          <cell r="AA25" t="str">
            <v>BBB</v>
          </cell>
          <cell r="AB25" t="str">
            <v>Baa3</v>
          </cell>
          <cell r="AC25">
            <v>25200</v>
          </cell>
          <cell r="AD25" t="str">
            <v>N</v>
          </cell>
          <cell r="AE25">
            <v>0.06</v>
          </cell>
          <cell r="AF25">
            <v>6.9099999999999995E-2</v>
          </cell>
        </row>
        <row r="26">
          <cell r="B26" t="str">
            <v>FTS</v>
          </cell>
          <cell r="C26" t="str">
            <v>Fortis Inc.</v>
          </cell>
          <cell r="E26">
            <v>2.4900000000000002</v>
          </cell>
          <cell r="F26">
            <v>95</v>
          </cell>
          <cell r="G26">
            <v>80</v>
          </cell>
          <cell r="H26">
            <v>4.0999999999999996</v>
          </cell>
          <cell r="I26">
            <v>2.98</v>
          </cell>
          <cell r="J26">
            <v>47.05</v>
          </cell>
          <cell r="K26">
            <v>496.2</v>
          </cell>
          <cell r="L26">
            <v>510</v>
          </cell>
          <cell r="M26">
            <v>0.53700000000000003</v>
          </cell>
          <cell r="N26">
            <v>0.51500000000000001</v>
          </cell>
          <cell r="O26">
            <v>0.432</v>
          </cell>
          <cell r="P26">
            <v>0.45</v>
          </cell>
          <cell r="Q26">
            <v>48029</v>
          </cell>
          <cell r="R26">
            <v>51900</v>
          </cell>
          <cell r="S26">
            <v>7.4999999999999997E-2</v>
          </cell>
          <cell r="T26">
            <v>0.05</v>
          </cell>
          <cell r="U26">
            <v>0.06</v>
          </cell>
          <cell r="V26">
            <v>0.04</v>
          </cell>
          <cell r="W26">
            <v>1</v>
          </cell>
          <cell r="X26">
            <v>0.55000000000000004</v>
          </cell>
          <cell r="Y26" t="str">
            <v>A+</v>
          </cell>
          <cell r="Z26">
            <v>9.3100000000000002E-2</v>
          </cell>
          <cell r="AA26" t="str">
            <v>A-</v>
          </cell>
          <cell r="AB26" t="str">
            <v>Baa3</v>
          </cell>
          <cell r="AC26">
            <v>29400</v>
          </cell>
          <cell r="AD26" t="str">
            <v>Y</v>
          </cell>
          <cell r="AE26">
            <v>4.4999999999999998E-2</v>
          </cell>
          <cell r="AF26">
            <v>5.28E-2</v>
          </cell>
        </row>
        <row r="27">
          <cell r="B27" t="str">
            <v>HE</v>
          </cell>
          <cell r="C27" t="str">
            <v>Hawaiian Elec.</v>
          </cell>
          <cell r="E27" t="str">
            <v>n/a</v>
          </cell>
          <cell r="F27">
            <v>20</v>
          </cell>
          <cell r="G27">
            <v>11</v>
          </cell>
          <cell r="H27">
            <v>1.3</v>
          </cell>
          <cell r="I27">
            <v>0.7</v>
          </cell>
          <cell r="J27">
            <v>13.55</v>
          </cell>
          <cell r="K27">
            <v>172.47</v>
          </cell>
          <cell r="L27">
            <v>175</v>
          </cell>
          <cell r="M27">
            <v>0.67300000000000004</v>
          </cell>
          <cell r="N27">
            <v>0.63500000000000001</v>
          </cell>
          <cell r="O27">
            <v>0.31900000000000001</v>
          </cell>
          <cell r="P27">
            <v>0.36</v>
          </cell>
          <cell r="Q27">
            <v>4630.3999999999996</v>
          </cell>
          <cell r="R27">
            <v>6600</v>
          </cell>
          <cell r="S27">
            <v>9.5000000000000001E-2</v>
          </cell>
          <cell r="T27" t="str">
            <v>n/a</v>
          </cell>
          <cell r="U27" t="str">
            <v>n/a</v>
          </cell>
          <cell r="V27" t="str">
            <v>n/a</v>
          </cell>
          <cell r="W27">
            <v>5</v>
          </cell>
          <cell r="X27">
            <v>0.95</v>
          </cell>
          <cell r="Y27" t="str">
            <v>C+</v>
          </cell>
          <cell r="Z27">
            <v>9.5000000000000015E-2</v>
          </cell>
          <cell r="AA27" t="str">
            <v>B-</v>
          </cell>
          <cell r="AB27" t="str">
            <v>B1</v>
          </cell>
          <cell r="AC27">
            <v>1700</v>
          </cell>
          <cell r="AD27" t="str">
            <v>N</v>
          </cell>
          <cell r="AE27">
            <v>-0.182</v>
          </cell>
          <cell r="AF27" t="str">
            <v>n/a</v>
          </cell>
        </row>
        <row r="28">
          <cell r="B28" t="str">
            <v>IDA</v>
          </cell>
          <cell r="C28" t="str">
            <v>IDACORP, Inc.</v>
          </cell>
          <cell r="E28">
            <v>3.44</v>
          </cell>
          <cell r="F28">
            <v>150</v>
          </cell>
          <cell r="G28">
            <v>120</v>
          </cell>
          <cell r="H28">
            <v>7.1</v>
          </cell>
          <cell r="I28">
            <v>4.2</v>
          </cell>
          <cell r="J28">
            <v>74</v>
          </cell>
          <cell r="K28">
            <v>53.96</v>
          </cell>
          <cell r="L28">
            <v>56</v>
          </cell>
          <cell r="M28">
            <v>0.47799999999999998</v>
          </cell>
          <cell r="N28">
            <v>0.43</v>
          </cell>
          <cell r="O28">
            <v>0.52200000000000002</v>
          </cell>
          <cell r="P28">
            <v>0.56999999999999995</v>
          </cell>
          <cell r="Q28">
            <v>6384.7</v>
          </cell>
          <cell r="R28">
            <v>7300</v>
          </cell>
          <cell r="S28">
            <v>9.5000000000000001E-2</v>
          </cell>
          <cell r="T28">
            <v>0.06</v>
          </cell>
          <cell r="U28">
            <v>5.5E-2</v>
          </cell>
          <cell r="V28">
            <v>4.4999999999999998E-2</v>
          </cell>
          <cell r="W28">
            <v>1</v>
          </cell>
          <cell r="X28">
            <v>0.75</v>
          </cell>
          <cell r="Y28" t="str">
            <v>A</v>
          </cell>
          <cell r="Z28">
            <v>0.1</v>
          </cell>
          <cell r="AA28" t="str">
            <v>BBB</v>
          </cell>
          <cell r="AB28" t="str">
            <v>Baa2</v>
          </cell>
          <cell r="AC28">
            <v>6100</v>
          </cell>
          <cell r="AD28" t="str">
            <v>N</v>
          </cell>
          <cell r="AE28" t="str">
            <v>n/a</v>
          </cell>
          <cell r="AF28">
            <v>8.4699999999999998E-2</v>
          </cell>
        </row>
        <row r="29">
          <cell r="B29" t="str">
            <v>MGEE</v>
          </cell>
          <cell r="C29" t="str">
            <v>MGE Energy</v>
          </cell>
          <cell r="E29">
            <v>1.8</v>
          </cell>
          <cell r="F29">
            <v>110</v>
          </cell>
          <cell r="G29">
            <v>75</v>
          </cell>
          <cell r="H29">
            <v>4.6500000000000004</v>
          </cell>
          <cell r="I29">
            <v>2.35</v>
          </cell>
          <cell r="J29">
            <v>41</v>
          </cell>
          <cell r="K29">
            <v>36.159999999999997</v>
          </cell>
          <cell r="L29">
            <v>36.5</v>
          </cell>
          <cell r="M29">
            <v>0.39300000000000002</v>
          </cell>
          <cell r="N29">
            <v>0.36</v>
          </cell>
          <cell r="O29">
            <v>0.60699999999999998</v>
          </cell>
          <cell r="P29">
            <v>0.64</v>
          </cell>
          <cell r="Q29">
            <v>1876.9</v>
          </cell>
          <cell r="R29">
            <v>2300</v>
          </cell>
          <cell r="S29">
            <v>0.115</v>
          </cell>
          <cell r="T29">
            <v>7.0000000000000007E-2</v>
          </cell>
          <cell r="U29">
            <v>6.5000000000000002E-2</v>
          </cell>
          <cell r="V29">
            <v>5.5E-2</v>
          </cell>
          <cell r="W29">
            <v>3</v>
          </cell>
          <cell r="X29">
            <v>0.8</v>
          </cell>
          <cell r="Y29" t="str">
            <v>B++</v>
          </cell>
          <cell r="Z29">
            <v>9.7000000000000003E-2</v>
          </cell>
          <cell r="AA29" t="str">
            <v>NR</v>
          </cell>
          <cell r="AB29" t="str">
            <v>NR</v>
          </cell>
          <cell r="AC29">
            <v>3800</v>
          </cell>
          <cell r="AD29" t="str">
            <v>Y</v>
          </cell>
          <cell r="AE29" t="str">
            <v>n/a</v>
          </cell>
          <cell r="AF29" t="str">
            <v>n/a</v>
          </cell>
        </row>
        <row r="30">
          <cell r="B30" t="str">
            <v>NEE</v>
          </cell>
          <cell r="C30" t="str">
            <v>NextEra Energy, Inc.</v>
          </cell>
          <cell r="E30">
            <v>2.2599999999999998</v>
          </cell>
          <cell r="F30">
            <v>115</v>
          </cell>
          <cell r="G30">
            <v>85</v>
          </cell>
          <cell r="H30">
            <v>5.0999999999999996</v>
          </cell>
          <cell r="I30">
            <v>3.22</v>
          </cell>
          <cell r="J30">
            <v>36</v>
          </cell>
          <cell r="K30">
            <v>2058</v>
          </cell>
          <cell r="L30">
            <v>2200</v>
          </cell>
          <cell r="M30">
            <v>0.59</v>
          </cell>
          <cell r="N30">
            <v>0.57999999999999996</v>
          </cell>
          <cell r="O30">
            <v>0.41</v>
          </cell>
          <cell r="P30">
            <v>0.42</v>
          </cell>
          <cell r="Q30">
            <v>122486</v>
          </cell>
          <cell r="R30">
            <v>189400</v>
          </cell>
          <cell r="S30">
            <v>0.14000000000000001</v>
          </cell>
          <cell r="T30">
            <v>8.5000000000000006E-2</v>
          </cell>
          <cell r="U30">
            <v>9.5000000000000001E-2</v>
          </cell>
          <cell r="V30">
            <v>8.5000000000000006E-2</v>
          </cell>
          <cell r="W30">
            <v>2</v>
          </cell>
          <cell r="X30">
            <v>0.9</v>
          </cell>
          <cell r="Y30" t="str">
            <v>A+</v>
          </cell>
          <cell r="Z30">
            <v>0.10800000000000001</v>
          </cell>
          <cell r="AA30" t="str">
            <v>A-</v>
          </cell>
          <cell r="AB30" t="str">
            <v>Baa1</v>
          </cell>
          <cell r="AC30">
            <v>170000</v>
          </cell>
          <cell r="AD30" t="str">
            <v>N</v>
          </cell>
          <cell r="AE30">
            <v>7.6999999999999999E-2</v>
          </cell>
          <cell r="AF30">
            <v>7.7799999999999994E-2</v>
          </cell>
        </row>
        <row r="31">
          <cell r="B31" t="str">
            <v>NWE</v>
          </cell>
          <cell r="C31" t="str">
            <v>NorthWestern Energy Grp.</v>
          </cell>
          <cell r="E31">
            <v>2.65</v>
          </cell>
          <cell r="F31">
            <v>75</v>
          </cell>
          <cell r="G31">
            <v>55</v>
          </cell>
          <cell r="H31">
            <v>4.3</v>
          </cell>
          <cell r="I31">
            <v>2.8</v>
          </cell>
          <cell r="J31">
            <v>53.55</v>
          </cell>
          <cell r="K31">
            <v>61.32</v>
          </cell>
          <cell r="L31">
            <v>64</v>
          </cell>
          <cell r="M31">
            <v>0.48599999999999999</v>
          </cell>
          <cell r="N31">
            <v>0.505</v>
          </cell>
          <cell r="O31">
            <v>0.51400000000000001</v>
          </cell>
          <cell r="P31">
            <v>0.495</v>
          </cell>
          <cell r="Q31">
            <v>5554.9</v>
          </cell>
          <cell r="R31">
            <v>6950</v>
          </cell>
          <cell r="S31">
            <v>0.08</v>
          </cell>
          <cell r="T31">
            <v>4.4999999999999998E-2</v>
          </cell>
          <cell r="U31">
            <v>1.4999999999999999E-2</v>
          </cell>
          <cell r="V31">
            <v>2.5000000000000001E-2</v>
          </cell>
          <cell r="W31">
            <v>2</v>
          </cell>
          <cell r="X31">
            <v>0.8</v>
          </cell>
          <cell r="Y31" t="str">
            <v>B++</v>
          </cell>
          <cell r="Z31">
            <v>0.10025000000000001</v>
          </cell>
          <cell r="AA31" t="str">
            <v>BBB</v>
          </cell>
          <cell r="AB31" t="str">
            <v>Baa2</v>
          </cell>
          <cell r="AC31">
            <v>3400</v>
          </cell>
          <cell r="AD31" t="str">
            <v>Y</v>
          </cell>
          <cell r="AE31">
            <v>6.9000000000000006E-2</v>
          </cell>
          <cell r="AF31">
            <v>6.1400000000000003E-2</v>
          </cell>
        </row>
        <row r="32">
          <cell r="B32" t="str">
            <v>OGE</v>
          </cell>
          <cell r="C32" t="str">
            <v>OGE Energy Corp.</v>
          </cell>
          <cell r="E32">
            <v>1.76</v>
          </cell>
          <cell r="F32">
            <v>50</v>
          </cell>
          <cell r="G32">
            <v>35</v>
          </cell>
          <cell r="H32">
            <v>2.95</v>
          </cell>
          <cell r="I32">
            <v>1.79</v>
          </cell>
          <cell r="J32">
            <v>26.25</v>
          </cell>
          <cell r="K32">
            <v>200.9</v>
          </cell>
          <cell r="L32">
            <v>200.2</v>
          </cell>
          <cell r="M32">
            <v>0.51400000000000001</v>
          </cell>
          <cell r="N32">
            <v>0.5</v>
          </cell>
          <cell r="O32">
            <v>0.49199999999999999</v>
          </cell>
          <cell r="P32">
            <v>0.5</v>
          </cell>
          <cell r="Q32">
            <v>9726.7999999999993</v>
          </cell>
          <cell r="R32">
            <v>10400</v>
          </cell>
          <cell r="S32">
            <v>0.13</v>
          </cell>
          <cell r="T32">
            <v>6.5000000000000002E-2</v>
          </cell>
          <cell r="U32">
            <v>0.03</v>
          </cell>
          <cell r="V32">
            <v>5.5E-2</v>
          </cell>
          <cell r="W32">
            <v>3</v>
          </cell>
          <cell r="X32">
            <v>0.9</v>
          </cell>
          <cell r="Y32" t="str">
            <v>B++</v>
          </cell>
          <cell r="Z32">
            <v>9.5000000000000001E-2</v>
          </cell>
          <cell r="AA32" t="str">
            <v>BBB+</v>
          </cell>
          <cell r="AB32" t="str">
            <v>Baa1</v>
          </cell>
          <cell r="AC32">
            <v>8000</v>
          </cell>
          <cell r="AD32" t="str">
            <v>N</v>
          </cell>
          <cell r="AE32">
            <v>5.6000000000000001E-2</v>
          </cell>
          <cell r="AF32">
            <v>6.0499999999999998E-2</v>
          </cell>
        </row>
        <row r="33">
          <cell r="B33" t="str">
            <v>OTTR</v>
          </cell>
          <cell r="C33" t="str">
            <v>Otter Tail Corp.</v>
          </cell>
          <cell r="E33">
            <v>2.1</v>
          </cell>
          <cell r="F33">
            <v>85</v>
          </cell>
          <cell r="G33">
            <v>60</v>
          </cell>
          <cell r="H33">
            <v>4.2</v>
          </cell>
          <cell r="I33">
            <v>2.36</v>
          </cell>
          <cell r="J33">
            <v>44.25</v>
          </cell>
          <cell r="K33">
            <v>41.83</v>
          </cell>
          <cell r="L33">
            <v>42.5</v>
          </cell>
          <cell r="M33">
            <v>0.41199999999999998</v>
          </cell>
          <cell r="N33">
            <v>0.42499999999999999</v>
          </cell>
          <cell r="O33">
            <v>0.58499999999999996</v>
          </cell>
          <cell r="P33">
            <v>0.57499999999999996</v>
          </cell>
          <cell r="Q33">
            <v>2287.9</v>
          </cell>
          <cell r="R33">
            <v>2525</v>
          </cell>
          <cell r="S33">
            <v>0.115</v>
          </cell>
          <cell r="T33">
            <v>4.4999999999999998E-2</v>
          </cell>
          <cell r="U33">
            <v>7.0000000000000007E-2</v>
          </cell>
          <cell r="V33">
            <v>0.08</v>
          </cell>
          <cell r="W33">
            <v>2</v>
          </cell>
          <cell r="X33">
            <v>0.9</v>
          </cell>
          <cell r="Y33" t="str">
            <v>A</v>
          </cell>
          <cell r="Z33">
            <v>9.3333333333333338E-2</v>
          </cell>
          <cell r="AA33" t="str">
            <v>BBB</v>
          </cell>
          <cell r="AB33" t="str">
            <v>Baa2</v>
          </cell>
          <cell r="AC33">
            <v>3800</v>
          </cell>
          <cell r="AD33" t="str">
            <v>N</v>
          </cell>
          <cell r="AE33" t="str">
            <v>n/a</v>
          </cell>
          <cell r="AF33" t="str">
            <v>n/a</v>
          </cell>
        </row>
        <row r="34">
          <cell r="B34" t="str">
            <v>PCG</v>
          </cell>
          <cell r="C34" t="str">
            <v>PG&amp;E Corp.</v>
          </cell>
          <cell r="E34">
            <v>0.12</v>
          </cell>
          <cell r="F34">
            <v>35</v>
          </cell>
          <cell r="G34">
            <v>25</v>
          </cell>
          <cell r="H34">
            <v>2.1</v>
          </cell>
          <cell r="I34">
            <v>0.42</v>
          </cell>
          <cell r="J34">
            <v>22.4</v>
          </cell>
          <cell r="K34">
            <v>2193.6</v>
          </cell>
          <cell r="L34">
            <v>2500</v>
          </cell>
          <cell r="M34">
            <v>0.63800000000000001</v>
          </cell>
          <cell r="N34">
            <v>0.53500000000000003</v>
          </cell>
          <cell r="O34">
            <v>0.34</v>
          </cell>
          <cell r="P34">
            <v>0.45</v>
          </cell>
          <cell r="Q34">
            <v>83974</v>
          </cell>
          <cell r="R34">
            <v>124300</v>
          </cell>
          <cell r="S34">
            <v>9.5000000000000001E-2</v>
          </cell>
          <cell r="T34">
            <v>9.5000000000000001E-2</v>
          </cell>
          <cell r="U34" t="str">
            <v>n/a</v>
          </cell>
          <cell r="V34">
            <v>0.115</v>
          </cell>
          <cell r="W34">
            <v>3</v>
          </cell>
          <cell r="X34">
            <v>0.95</v>
          </cell>
          <cell r="Y34" t="str">
            <v>B</v>
          </cell>
          <cell r="Z34">
            <v>0.107</v>
          </cell>
          <cell r="AA34" t="str">
            <v>BB</v>
          </cell>
          <cell r="AB34" t="str">
            <v>Ba3</v>
          </cell>
          <cell r="AC34">
            <v>35300</v>
          </cell>
          <cell r="AD34" t="str">
            <v>Y</v>
          </cell>
          <cell r="AE34">
            <v>9.5000000000000001E-2</v>
          </cell>
          <cell r="AF34">
            <v>9.6100000000000005E-2</v>
          </cell>
        </row>
        <row r="35">
          <cell r="B35" t="str">
            <v>PNW</v>
          </cell>
          <cell r="C35" t="str">
            <v>Pinnacle West Capital</v>
          </cell>
          <cell r="E35">
            <v>3.61</v>
          </cell>
          <cell r="F35">
            <v>130</v>
          </cell>
          <cell r="G35">
            <v>95</v>
          </cell>
          <cell r="H35">
            <v>6.25</v>
          </cell>
          <cell r="I35">
            <v>3.85</v>
          </cell>
          <cell r="J35">
            <v>70</v>
          </cell>
          <cell r="K35">
            <v>119.1</v>
          </cell>
          <cell r="L35">
            <v>125</v>
          </cell>
          <cell r="M35">
            <v>0.54400000000000004</v>
          </cell>
          <cell r="N35">
            <v>0.55000000000000004</v>
          </cell>
          <cell r="O35">
            <v>0.45600000000000002</v>
          </cell>
          <cell r="P35">
            <v>0.45</v>
          </cell>
          <cell r="Q35">
            <v>14813</v>
          </cell>
          <cell r="R35">
            <v>19500</v>
          </cell>
          <cell r="S35">
            <v>0.09</v>
          </cell>
          <cell r="T35">
            <v>0.05</v>
          </cell>
          <cell r="U35">
            <v>1.4999999999999999E-2</v>
          </cell>
          <cell r="V35">
            <v>0.04</v>
          </cell>
          <cell r="W35">
            <v>2</v>
          </cell>
          <cell r="X35">
            <v>0.8</v>
          </cell>
          <cell r="Y35" t="str">
            <v>B++</v>
          </cell>
          <cell r="Z35">
            <v>9.7000000000000003E-2</v>
          </cell>
          <cell r="AA35" t="str">
            <v>BBB+</v>
          </cell>
          <cell r="AB35" t="str">
            <v>Baa2</v>
          </cell>
          <cell r="AC35">
            <v>10600</v>
          </cell>
          <cell r="AD35" t="str">
            <v>N</v>
          </cell>
          <cell r="AE35">
            <v>2.1999999999999999E-2</v>
          </cell>
          <cell r="AF35">
            <v>2.12E-2</v>
          </cell>
        </row>
        <row r="36">
          <cell r="B36" t="str">
            <v>POR</v>
          </cell>
          <cell r="C36" t="str">
            <v>Portland General Elec.</v>
          </cell>
          <cell r="E36">
            <v>2.12</v>
          </cell>
          <cell r="F36">
            <v>75</v>
          </cell>
          <cell r="G36">
            <v>55</v>
          </cell>
          <cell r="H36">
            <v>4</v>
          </cell>
          <cell r="I36">
            <v>2.6</v>
          </cell>
          <cell r="J36">
            <v>42.25</v>
          </cell>
          <cell r="K36">
            <v>109.34</v>
          </cell>
          <cell r="L36">
            <v>120</v>
          </cell>
          <cell r="M36">
            <v>0.55000000000000004</v>
          </cell>
          <cell r="N36">
            <v>0.57999999999999996</v>
          </cell>
          <cell r="O36">
            <v>0.45</v>
          </cell>
          <cell r="P36">
            <v>0.42</v>
          </cell>
          <cell r="Q36">
            <v>8424</v>
          </cell>
          <cell r="R36">
            <v>12025</v>
          </cell>
          <cell r="S36">
            <v>9.5000000000000001E-2</v>
          </cell>
          <cell r="T36">
            <v>6.5000000000000002E-2</v>
          </cell>
          <cell r="U36">
            <v>5.5E-2</v>
          </cell>
          <cell r="V36">
            <v>4.4999999999999998E-2</v>
          </cell>
          <cell r="W36">
            <v>2</v>
          </cell>
          <cell r="X36">
            <v>0.8</v>
          </cell>
          <cell r="Y36" t="str">
            <v>B++</v>
          </cell>
          <cell r="Z36">
            <v>9.3399999999999997E-2</v>
          </cell>
          <cell r="AA36" t="str">
            <v>BBB+</v>
          </cell>
          <cell r="AB36" t="str">
            <v>A3</v>
          </cell>
          <cell r="AC36">
            <v>4500</v>
          </cell>
          <cell r="AD36" t="str">
            <v>N</v>
          </cell>
          <cell r="AE36">
            <v>3.4000000000000002E-2</v>
          </cell>
          <cell r="AF36">
            <v>3.39E-2</v>
          </cell>
        </row>
        <row r="37">
          <cell r="B37" t="str">
            <v>PPL</v>
          </cell>
          <cell r="C37" t="str">
            <v>PPL Corp.</v>
          </cell>
          <cell r="E37">
            <v>1.05</v>
          </cell>
          <cell r="F37">
            <v>45</v>
          </cell>
          <cell r="G37">
            <v>35</v>
          </cell>
          <cell r="H37">
            <v>2.4</v>
          </cell>
          <cell r="I37">
            <v>1.4</v>
          </cell>
          <cell r="J37">
            <v>23.45</v>
          </cell>
          <cell r="K37">
            <v>737.2</v>
          </cell>
          <cell r="L37">
            <v>738</v>
          </cell>
          <cell r="M37">
            <v>0.51100000000000001</v>
          </cell>
          <cell r="N37">
            <v>0.495</v>
          </cell>
          <cell r="O37">
            <v>0.49</v>
          </cell>
          <cell r="P37">
            <v>0.505</v>
          </cell>
          <cell r="Q37">
            <v>29875</v>
          </cell>
          <cell r="R37">
            <v>34280</v>
          </cell>
          <cell r="S37">
            <v>9.5000000000000001E-2</v>
          </cell>
          <cell r="T37">
            <v>7.4999999999999997E-2</v>
          </cell>
          <cell r="U37">
            <v>-5.0000000000000001E-3</v>
          </cell>
          <cell r="V37">
            <v>0.03</v>
          </cell>
          <cell r="W37">
            <v>2</v>
          </cell>
          <cell r="X37">
            <v>0.9</v>
          </cell>
          <cell r="Y37" t="str">
            <v>A+</v>
          </cell>
          <cell r="Z37">
            <v>9.7250000000000003E-2</v>
          </cell>
          <cell r="AA37" t="str">
            <v>A-</v>
          </cell>
          <cell r="AB37" t="str">
            <v>Baa1</v>
          </cell>
          <cell r="AC37">
            <v>24100</v>
          </cell>
          <cell r="AD37" t="str">
            <v>Y</v>
          </cell>
          <cell r="AE37">
            <v>7.5999999999999998E-2</v>
          </cell>
          <cell r="AF37">
            <v>6.7599999999999993E-2</v>
          </cell>
        </row>
        <row r="38">
          <cell r="B38" t="str">
            <v>PEG</v>
          </cell>
          <cell r="C38" t="str">
            <v>Pub Sv Enterprise Grp.</v>
          </cell>
          <cell r="E38">
            <v>2.56</v>
          </cell>
          <cell r="F38">
            <v>105</v>
          </cell>
          <cell r="G38">
            <v>85</v>
          </cell>
          <cell r="H38">
            <v>5.25</v>
          </cell>
          <cell r="I38">
            <v>3.24</v>
          </cell>
          <cell r="J38">
            <v>42.5</v>
          </cell>
          <cell r="K38">
            <v>499</v>
          </cell>
          <cell r="L38">
            <v>505</v>
          </cell>
          <cell r="M38">
            <v>0.54500000000000004</v>
          </cell>
          <cell r="N38">
            <v>0.56000000000000005</v>
          </cell>
          <cell r="O38">
            <v>0.45500000000000002</v>
          </cell>
          <cell r="P38">
            <v>0.44</v>
          </cell>
          <cell r="Q38">
            <v>35425</v>
          </cell>
          <cell r="R38">
            <v>48900</v>
          </cell>
          <cell r="S38">
            <v>0.125</v>
          </cell>
          <cell r="T38">
            <v>0.06</v>
          </cell>
          <cell r="U38">
            <v>0.06</v>
          </cell>
          <cell r="V38">
            <v>5.5E-2</v>
          </cell>
          <cell r="W38">
            <v>1</v>
          </cell>
          <cell r="X38">
            <v>0.9</v>
          </cell>
          <cell r="Y38" t="str">
            <v>A</v>
          </cell>
          <cell r="Z38">
            <v>0.10150000000000001</v>
          </cell>
          <cell r="AA38" t="str">
            <v>BBB+</v>
          </cell>
          <cell r="AB38" t="str">
            <v>Baa2</v>
          </cell>
          <cell r="AC38">
            <v>45000</v>
          </cell>
          <cell r="AD38" t="str">
            <v>Y</v>
          </cell>
          <cell r="AE38">
            <v>8.8999999999999996E-2</v>
          </cell>
          <cell r="AF38">
            <v>7.2300000000000003E-2</v>
          </cell>
        </row>
        <row r="39">
          <cell r="B39" t="str">
            <v>SRE</v>
          </cell>
          <cell r="C39" t="str">
            <v>Sempra</v>
          </cell>
          <cell r="E39">
            <v>2.58</v>
          </cell>
          <cell r="F39">
            <v>120</v>
          </cell>
          <cell r="G39">
            <v>90</v>
          </cell>
          <cell r="H39">
            <v>6.3</v>
          </cell>
          <cell r="I39">
            <v>3.28</v>
          </cell>
          <cell r="J39">
            <v>59.5</v>
          </cell>
          <cell r="K39">
            <v>650.63</v>
          </cell>
          <cell r="L39">
            <v>665</v>
          </cell>
          <cell r="M39">
            <v>0.503</v>
          </cell>
          <cell r="N39">
            <v>0.54</v>
          </cell>
          <cell r="O39">
            <v>0.48299999999999998</v>
          </cell>
          <cell r="P39">
            <v>0.45</v>
          </cell>
          <cell r="Q39">
            <v>62800</v>
          </cell>
          <cell r="R39">
            <v>95000</v>
          </cell>
          <cell r="S39">
            <v>0.105</v>
          </cell>
          <cell r="T39">
            <v>5.5E-2</v>
          </cell>
          <cell r="U39">
            <v>5.5E-2</v>
          </cell>
          <cell r="V39">
            <v>0.05</v>
          </cell>
          <cell r="W39">
            <v>2</v>
          </cell>
          <cell r="X39">
            <v>0.9</v>
          </cell>
          <cell r="Y39" t="str">
            <v>B++</v>
          </cell>
          <cell r="Z39">
            <v>9.824999999999999E-2</v>
          </cell>
          <cell r="AA39" t="str">
            <v>BBB+</v>
          </cell>
          <cell r="AB39" t="str">
            <v>Baa2</v>
          </cell>
          <cell r="AC39">
            <v>41600</v>
          </cell>
          <cell r="AD39" t="str">
            <v>Y</v>
          </cell>
          <cell r="AE39">
            <v>0.06</v>
          </cell>
          <cell r="AF39">
            <v>7.9399999999999998E-2</v>
          </cell>
        </row>
        <row r="40">
          <cell r="B40" t="str">
            <v>SO</v>
          </cell>
          <cell r="C40" t="str">
            <v>Southern Company</v>
          </cell>
          <cell r="E40">
            <v>2.9</v>
          </cell>
          <cell r="F40">
            <v>105</v>
          </cell>
          <cell r="G40">
            <v>75</v>
          </cell>
          <cell r="H40">
            <v>5.5</v>
          </cell>
          <cell r="I40">
            <v>3.1</v>
          </cell>
          <cell r="J40">
            <v>32.25</v>
          </cell>
          <cell r="K40">
            <v>1095</v>
          </cell>
          <cell r="L40">
            <v>1095</v>
          </cell>
          <cell r="M40">
            <v>0.64</v>
          </cell>
          <cell r="N40">
            <v>0.63</v>
          </cell>
          <cell r="O40">
            <v>0.36</v>
          </cell>
          <cell r="P40">
            <v>0.37</v>
          </cell>
          <cell r="Q40">
            <v>85000</v>
          </cell>
          <cell r="R40">
            <v>93500</v>
          </cell>
          <cell r="S40">
            <v>0.14499999999999999</v>
          </cell>
          <cell r="T40">
            <v>6.5000000000000002E-2</v>
          </cell>
          <cell r="U40">
            <v>3.5000000000000003E-2</v>
          </cell>
          <cell r="V40">
            <v>3.5000000000000003E-2</v>
          </cell>
          <cell r="W40">
            <v>2</v>
          </cell>
          <cell r="X40">
            <v>0.75</v>
          </cell>
          <cell r="Y40" t="str">
            <v>A</v>
          </cell>
          <cell r="Z40">
            <v>0.125</v>
          </cell>
          <cell r="AA40" t="str">
            <v>A-</v>
          </cell>
          <cell r="AB40" t="str">
            <v>Baa1</v>
          </cell>
          <cell r="AC40">
            <v>100500</v>
          </cell>
          <cell r="AD40" t="str">
            <v>Y</v>
          </cell>
          <cell r="AE40">
            <v>7.5999999999999998E-2</v>
          </cell>
          <cell r="AF40">
            <v>6.4799999999999996E-2</v>
          </cell>
        </row>
        <row r="41">
          <cell r="B41" t="str">
            <v>TXNM</v>
          </cell>
          <cell r="C41" t="str">
            <v>TXNM Energy</v>
          </cell>
          <cell r="E41">
            <v>1.65</v>
          </cell>
          <cell r="F41">
            <v>70</v>
          </cell>
          <cell r="G41">
            <v>50</v>
          </cell>
          <cell r="H41">
            <v>3.65</v>
          </cell>
          <cell r="I41">
            <v>2</v>
          </cell>
          <cell r="J41">
            <v>33</v>
          </cell>
          <cell r="K41">
            <v>90.43</v>
          </cell>
          <cell r="L41">
            <v>95</v>
          </cell>
          <cell r="M41">
            <v>0.63</v>
          </cell>
          <cell r="N41">
            <v>0.67500000000000004</v>
          </cell>
          <cell r="O41">
            <v>0.37</v>
          </cell>
          <cell r="P41">
            <v>0.32500000000000001</v>
          </cell>
          <cell r="Q41">
            <v>6848.1</v>
          </cell>
          <cell r="R41">
            <v>10400</v>
          </cell>
          <cell r="S41">
            <v>0.1</v>
          </cell>
          <cell r="T41">
            <v>4.4999999999999998E-2</v>
          </cell>
          <cell r="U41">
            <v>0.05</v>
          </cell>
          <cell r="V41">
            <v>3.5000000000000003E-2</v>
          </cell>
          <cell r="W41">
            <v>2</v>
          </cell>
          <cell r="X41">
            <v>0.7</v>
          </cell>
          <cell r="Y41" t="str">
            <v>B++</v>
          </cell>
          <cell r="Z41">
            <v>9.4549999999999995E-2</v>
          </cell>
          <cell r="AA41" t="str">
            <v>BBB</v>
          </cell>
          <cell r="AB41" t="str">
            <v>Baa3</v>
          </cell>
          <cell r="AC41">
            <v>4600</v>
          </cell>
          <cell r="AD41" t="str">
            <v>N</v>
          </cell>
          <cell r="AE41">
            <v>6.0999999999999999E-2</v>
          </cell>
          <cell r="AF41">
            <v>2.98E-2</v>
          </cell>
        </row>
        <row r="42">
          <cell r="B42" t="str">
            <v>WEC</v>
          </cell>
          <cell r="C42" t="str">
            <v>WEC Energy Group</v>
          </cell>
          <cell r="E42">
            <v>3.57</v>
          </cell>
          <cell r="F42">
            <v>155</v>
          </cell>
          <cell r="G42">
            <v>125</v>
          </cell>
          <cell r="H42">
            <v>6.9</v>
          </cell>
          <cell r="I42">
            <v>4.59</v>
          </cell>
          <cell r="J42">
            <v>46.75</v>
          </cell>
          <cell r="K42">
            <v>317.68</v>
          </cell>
          <cell r="L42">
            <v>315.43</v>
          </cell>
          <cell r="M42">
            <v>0.54900000000000004</v>
          </cell>
          <cell r="N42">
            <v>0.55500000000000005</v>
          </cell>
          <cell r="O42">
            <v>0.443</v>
          </cell>
          <cell r="P42">
            <v>0.44500000000000001</v>
          </cell>
          <cell r="Q42">
            <v>27362</v>
          </cell>
          <cell r="R42">
            <v>29800</v>
          </cell>
          <cell r="S42">
            <v>0.13</v>
          </cell>
          <cell r="T42">
            <v>0.06</v>
          </cell>
          <cell r="U42">
            <v>7.0000000000000007E-2</v>
          </cell>
          <cell r="V42">
            <v>0.04</v>
          </cell>
          <cell r="W42">
            <v>1</v>
          </cell>
          <cell r="X42">
            <v>0.7</v>
          </cell>
          <cell r="Y42" t="str">
            <v>A+</v>
          </cell>
          <cell r="Z42">
            <v>9.8299999999999985E-2</v>
          </cell>
          <cell r="AA42" t="str">
            <v>A-</v>
          </cell>
          <cell r="AB42" t="str">
            <v>Baa1</v>
          </cell>
          <cell r="AC42">
            <v>29400</v>
          </cell>
          <cell r="AD42" t="str">
            <v>Y</v>
          </cell>
          <cell r="AE42">
            <v>7.5999999999999998E-2</v>
          </cell>
          <cell r="AF42">
            <v>6.7900000000000002E-2</v>
          </cell>
        </row>
        <row r="43">
          <cell r="B43" t="str">
            <v>XEL</v>
          </cell>
          <cell r="C43" t="str">
            <v>Xcel Energy Inc.</v>
          </cell>
          <cell r="E43">
            <v>2.3199999999999998</v>
          </cell>
          <cell r="F43">
            <v>100</v>
          </cell>
          <cell r="G43">
            <v>75</v>
          </cell>
          <cell r="H43">
            <v>5</v>
          </cell>
          <cell r="I43">
            <v>3</v>
          </cell>
          <cell r="J43">
            <v>43.7</v>
          </cell>
          <cell r="K43">
            <v>574.37</v>
          </cell>
          <cell r="L43">
            <v>595</v>
          </cell>
          <cell r="M43">
            <v>0.58299999999999996</v>
          </cell>
          <cell r="N43">
            <v>0.61</v>
          </cell>
          <cell r="O43">
            <v>0.41699999999999998</v>
          </cell>
          <cell r="P43">
            <v>0.39</v>
          </cell>
          <cell r="Q43">
            <v>46838</v>
          </cell>
          <cell r="R43">
            <v>66500</v>
          </cell>
          <cell r="S43">
            <v>0.11</v>
          </cell>
          <cell r="T43">
            <v>7.0000000000000007E-2</v>
          </cell>
          <cell r="U43">
            <v>6.5000000000000002E-2</v>
          </cell>
          <cell r="V43">
            <v>5.5E-2</v>
          </cell>
          <cell r="W43">
            <v>2</v>
          </cell>
          <cell r="X43">
            <v>0.75</v>
          </cell>
          <cell r="Y43" t="str">
            <v>A</v>
          </cell>
          <cell r="Z43">
            <v>9.6000000000000002E-2</v>
          </cell>
          <cell r="AA43" t="str">
            <v>BBB+</v>
          </cell>
          <cell r="AB43" t="str">
            <v>Baa1</v>
          </cell>
          <cell r="AC43">
            <v>38500</v>
          </cell>
          <cell r="AD43" t="str">
            <v>Y</v>
          </cell>
          <cell r="AE43">
            <v>7.8E-2</v>
          </cell>
          <cell r="AF43">
            <v>6.93E-2</v>
          </cell>
        </row>
        <row r="47">
          <cell r="B47" t="str">
            <v>The Value Line Investment Survey, Summary &amp; Index (Apr. 18, 2025).</v>
          </cell>
        </row>
        <row r="48">
          <cell r="B48" t="str">
            <v>The Value Line Investment Survey (Feb. 7, Mar. 7 and Apr. 18, 2025).</v>
          </cell>
        </row>
      </sheetData>
      <sheetData sheetId="35">
        <row r="9">
          <cell r="B9">
            <v>47156.53</v>
          </cell>
          <cell r="D9">
            <v>-1E-4</v>
          </cell>
        </row>
        <row r="10">
          <cell r="B10">
            <v>20191.22</v>
          </cell>
          <cell r="D10">
            <v>3.3E-3</v>
          </cell>
        </row>
        <row r="11">
          <cell r="B11">
            <v>9937.94</v>
          </cell>
          <cell r="D11">
            <v>4.8999999999999998E-3</v>
          </cell>
        </row>
        <row r="12">
          <cell r="B12">
            <v>6196.71</v>
          </cell>
          <cell r="D12">
            <v>5.0000000000000001E-3</v>
          </cell>
        </row>
        <row r="13">
          <cell r="B13">
            <v>3948.05</v>
          </cell>
          <cell r="D13">
            <v>7.4000000000000003E-3</v>
          </cell>
        </row>
        <row r="14">
          <cell r="B14">
            <v>2481.7800000000002</v>
          </cell>
          <cell r="D14">
            <v>0.01</v>
          </cell>
        </row>
        <row r="15">
          <cell r="B15">
            <v>1422.89</v>
          </cell>
          <cell r="D15">
            <v>1.1899999999999999E-2</v>
          </cell>
        </row>
        <row r="16">
          <cell r="B16">
            <v>731.19</v>
          </cell>
          <cell r="D16">
            <v>8.8000000000000005E-3</v>
          </cell>
        </row>
        <row r="28">
          <cell r="A28" t="str">
            <v>Kroll, 2024 CRSP Deciles Size Premium, Cost of Capital Navigator (2025).</v>
          </cell>
        </row>
      </sheetData>
      <sheetData sheetId="3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B8924E-9B1B-4524-840F-E80785C9E131}">
  <sheetPr codeName="Sheet20">
    <pageSetUpPr fitToPage="1"/>
  </sheetPr>
  <dimension ref="A1:T42"/>
  <sheetViews>
    <sheetView tabSelected="1" view="pageLayout" zoomScaleNormal="100" zoomScaleSheetLayoutView="100" workbookViewId="0">
      <selection activeCell="F18" sqref="F18"/>
    </sheetView>
  </sheetViews>
  <sheetFormatPr defaultColWidth="9.42578125" defaultRowHeight="15.75" x14ac:dyDescent="0.25"/>
  <cols>
    <col min="1" max="1" width="5.5703125" style="56" customWidth="1"/>
    <col min="2" max="2" width="33.7109375" style="8" customWidth="1"/>
    <col min="3" max="3" width="3.42578125" style="8" customWidth="1"/>
    <col min="4" max="4" width="10.5703125" style="57" customWidth="1"/>
    <col min="5" max="5" width="11.42578125" style="57" customWidth="1"/>
    <col min="6" max="6" width="11.28515625" style="57" customWidth="1"/>
    <col min="7" max="7" width="10.42578125" style="57" customWidth="1"/>
    <col min="8" max="8" width="9.42578125" style="57" customWidth="1"/>
    <col min="9" max="9" width="10.28515625" style="59" customWidth="1"/>
    <col min="10" max="10" width="11.5703125" style="59" customWidth="1"/>
    <col min="11" max="11" width="15.42578125" style="9" customWidth="1"/>
    <col min="12" max="12" width="15" style="59" customWidth="1"/>
    <col min="13" max="13" width="15.140625" style="57" customWidth="1"/>
    <col min="14" max="16" width="3.5703125" style="8" customWidth="1"/>
    <col min="17" max="17" width="6.5703125" style="8" bestFit="1" customWidth="1"/>
    <col min="18" max="18" width="9.42578125" style="8"/>
    <col min="19" max="19" width="9.42578125" style="8" customWidth="1"/>
    <col min="20" max="20" width="7.42578125" style="9" customWidth="1"/>
    <col min="21" max="16384" width="9.42578125" style="8"/>
  </cols>
  <sheetData>
    <row r="1" spans="1:20" ht="16.5" x14ac:dyDescent="0.3">
      <c r="A1" s="1" t="str">
        <f>'[1]Exhibit List'!C9</f>
        <v>CAPM</v>
      </c>
      <c r="B1" s="2"/>
      <c r="C1" s="2"/>
      <c r="D1" s="3"/>
      <c r="E1" s="3"/>
      <c r="F1" s="3"/>
      <c r="G1" s="3"/>
      <c r="H1" s="3"/>
      <c r="I1" s="4"/>
      <c r="J1" s="4"/>
      <c r="K1" s="5"/>
      <c r="L1" s="4"/>
      <c r="M1" s="3"/>
      <c r="N1" s="6" t="str">
        <f>'[1]Exhibit List'!B9</f>
        <v>Exhibit 9</v>
      </c>
      <c r="O1" s="7"/>
      <c r="P1" s="7"/>
      <c r="Q1" s="7"/>
    </row>
    <row r="2" spans="1:20" ht="16.5" x14ac:dyDescent="0.3">
      <c r="A2" s="1"/>
      <c r="B2" s="10"/>
      <c r="C2" s="2"/>
      <c r="D2" s="3"/>
      <c r="E2" s="3"/>
      <c r="F2" s="3"/>
      <c r="G2" s="3"/>
      <c r="H2" s="3"/>
      <c r="I2" s="4"/>
      <c r="J2" s="4"/>
      <c r="K2" s="5"/>
      <c r="L2" s="4"/>
      <c r="M2" s="3"/>
      <c r="N2" s="6" t="s">
        <v>0</v>
      </c>
      <c r="O2" s="7"/>
      <c r="P2" s="7"/>
      <c r="Q2" s="7"/>
    </row>
    <row r="3" spans="1:20" ht="16.5" x14ac:dyDescent="0.3">
      <c r="A3" s="11" t="str">
        <f>'[1]Exhibit List'!D9</f>
        <v>UTILITY GROUP</v>
      </c>
      <c r="B3" s="2"/>
      <c r="C3" s="2"/>
      <c r="D3" s="3"/>
      <c r="E3" s="3"/>
      <c r="F3" s="3"/>
      <c r="G3" s="3"/>
      <c r="H3" s="3"/>
      <c r="I3" s="4"/>
      <c r="J3" s="4"/>
      <c r="K3" s="5"/>
      <c r="L3" s="4"/>
      <c r="M3" s="3"/>
      <c r="N3" s="2"/>
    </row>
    <row r="4" spans="1:20" ht="16.5" x14ac:dyDescent="0.3">
      <c r="A4" s="11"/>
      <c r="B4" s="2"/>
      <c r="C4" s="2"/>
      <c r="D4" s="3"/>
      <c r="E4" s="3"/>
      <c r="F4" s="3"/>
      <c r="G4" s="3"/>
      <c r="H4" s="3"/>
      <c r="I4" s="4"/>
      <c r="J4" s="4"/>
      <c r="K4" s="5"/>
      <c r="L4" s="4"/>
      <c r="M4" s="3"/>
      <c r="N4" s="6"/>
      <c r="O4" s="7"/>
      <c r="P4" s="7"/>
      <c r="Q4" s="7"/>
    </row>
    <row r="5" spans="1:20" x14ac:dyDescent="0.25">
      <c r="A5" s="12"/>
      <c r="B5" s="3"/>
      <c r="C5" s="2"/>
      <c r="D5" s="3" t="s">
        <v>1</v>
      </c>
      <c r="E5" s="3" t="s">
        <v>2</v>
      </c>
      <c r="F5" s="3"/>
      <c r="G5" s="3" t="s">
        <v>3</v>
      </c>
      <c r="H5" s="3"/>
      <c r="I5" s="3" t="s">
        <v>4</v>
      </c>
      <c r="J5" s="3"/>
      <c r="K5" s="3" t="s">
        <v>5</v>
      </c>
      <c r="L5" s="3" t="s">
        <v>6</v>
      </c>
      <c r="M5" s="3"/>
      <c r="N5" s="2"/>
    </row>
    <row r="6" spans="1:20" ht="18" x14ac:dyDescent="0.35">
      <c r="A6" s="12"/>
      <c r="B6" s="13"/>
      <c r="C6" s="13"/>
      <c r="D6" s="14" t="s">
        <v>7</v>
      </c>
      <c r="E6" s="14"/>
      <c r="F6" s="14"/>
      <c r="G6" s="15"/>
      <c r="H6" s="15"/>
      <c r="I6" s="16"/>
      <c r="J6" s="16"/>
      <c r="K6" s="17"/>
      <c r="L6" s="16"/>
      <c r="M6" s="15"/>
      <c r="N6" s="2"/>
    </row>
    <row r="7" spans="1:20" ht="16.5" x14ac:dyDescent="0.3">
      <c r="A7" s="12"/>
      <c r="B7" s="13"/>
      <c r="C7" s="13"/>
      <c r="D7" s="15" t="s">
        <v>8</v>
      </c>
      <c r="E7" s="15" t="s">
        <v>9</v>
      </c>
      <c r="F7" s="15"/>
      <c r="G7" s="15" t="s">
        <v>10</v>
      </c>
      <c r="H7" s="15" t="s">
        <v>11</v>
      </c>
      <c r="I7" s="18"/>
      <c r="J7" s="15" t="s">
        <v>12</v>
      </c>
      <c r="K7" s="15" t="s">
        <v>13</v>
      </c>
      <c r="L7" s="15" t="s">
        <v>14</v>
      </c>
      <c r="M7" s="15" t="s">
        <v>15</v>
      </c>
      <c r="N7" s="2"/>
    </row>
    <row r="8" spans="1:20" ht="15.6" customHeight="1" x14ac:dyDescent="0.35">
      <c r="A8" s="12"/>
      <c r="B8" s="19" t="s">
        <v>16</v>
      </c>
      <c r="C8" s="19"/>
      <c r="D8" s="20" t="s">
        <v>17</v>
      </c>
      <c r="E8" s="20" t="s">
        <v>18</v>
      </c>
      <c r="F8" s="21" t="s">
        <v>19</v>
      </c>
      <c r="G8" s="20" t="s">
        <v>20</v>
      </c>
      <c r="H8" s="20" t="s">
        <v>21</v>
      </c>
      <c r="I8" s="22" t="s">
        <v>22</v>
      </c>
      <c r="J8" s="20" t="s">
        <v>23</v>
      </c>
      <c r="K8" s="20" t="s">
        <v>24</v>
      </c>
      <c r="L8" s="22" t="s">
        <v>25</v>
      </c>
      <c r="M8" s="20" t="s">
        <v>23</v>
      </c>
      <c r="N8" s="2"/>
    </row>
    <row r="9" spans="1:20" x14ac:dyDescent="0.25">
      <c r="A9" s="23">
        <f>A8+1</f>
        <v>1</v>
      </c>
      <c r="B9" s="12" t="str">
        <f>VLOOKUP('[1]Proxy Group Ticker'!$B3,vldatabase,2,FALSE)</f>
        <v>Alliant Energy</v>
      </c>
      <c r="C9" s="2"/>
      <c r="D9" s="24">
        <f>ROUND('[1]2025 03 Market DCF'!$M$404,3)</f>
        <v>1.7000000000000001E-2</v>
      </c>
      <c r="E9" s="24">
        <f>ROUND('[1]2025 03 Market DCF'!$V$405,3)</f>
        <v>0.105</v>
      </c>
      <c r="F9" s="24">
        <f>D9+E9</f>
        <v>0.122</v>
      </c>
      <c r="G9" s="24">
        <f>ROUND('[1]Bond Yields'!$G$14,3)</f>
        <v>4.5999999999999999E-2</v>
      </c>
      <c r="H9" s="24">
        <f>F9-G9</f>
        <v>7.5999999999999998E-2</v>
      </c>
      <c r="I9" s="4">
        <f>VLOOKUP('[1]Proxy Group Ticker'!$B3,vldatabase,23,FALSE)</f>
        <v>0.8</v>
      </c>
      <c r="J9" s="24">
        <f>IF(I9="n/a","n/a",I9*H9+G9)</f>
        <v>0.10680000000000001</v>
      </c>
      <c r="K9" s="25">
        <f>VLOOKUP('[1]Proxy Group Ticker'!$B3,vldatabase,28,FALSE)</f>
        <v>16300</v>
      </c>
      <c r="L9" s="26">
        <f>IF(K9&gt;'[1]Kroll Size Adjustment'!$B$9,'[1]Kroll Size Adjustment'!$D$9,IF(K9&gt;'[1]Kroll Size Adjustment'!$B$10,'[1]Kroll Size Adjustment'!$D$10,IF(K9&gt;'[1]Kroll Size Adjustment'!$B$11,'[1]Kroll Size Adjustment'!$D$11,IF(K9&gt;'[1]Kroll Size Adjustment'!$B$12,'[1]Kroll Size Adjustment'!$D$12,IF(K9&gt;'[1]Kroll Size Adjustment'!$B$13,'[1]Kroll Size Adjustment'!$D$13,IF(K9&gt;'[1]Kroll Size Adjustment'!$B$14,'[1]Kroll Size Adjustment'!$D$14,IF(K9&gt;'[1]Kroll Size Adjustment'!$B$15,'[1]Kroll Size Adjustment'!$D$15,IF(K9&gt;'[1]Kroll Size Adjustment'!$B$16,'[1]Kroll Size Adjustment'!$D$16,"ERROR"))))))))</f>
        <v>4.8999999999999998E-3</v>
      </c>
      <c r="M9" s="24">
        <f>IF(J9="n/a","n/a",(J9+L9))</f>
        <v>0.11170000000000001</v>
      </c>
      <c r="N9" s="2"/>
      <c r="Q9" s="27">
        <f t="shared" ref="Q9:Q27" si="0">IF(J9="n/a","n/a",IF(J9&lt;$D$41,"LOW",IF(J9&gt;$D$42,"HIGH",J9)))</f>
        <v>0.10680000000000001</v>
      </c>
      <c r="R9" s="28"/>
      <c r="T9" s="27">
        <f t="shared" ref="T9:T27" si="1">IF(M9="n/a","n/a",IF(M9&lt;$D$41,"LOW",IF(TRUNC(M9,3)&gt;$D$42,"HIGH",M9)))</f>
        <v>0.11170000000000001</v>
      </c>
    </row>
    <row r="10" spans="1:20" x14ac:dyDescent="0.25">
      <c r="A10" s="23">
        <f t="shared" ref="A10:A27" si="2">A9+1</f>
        <v>2</v>
      </c>
      <c r="B10" s="12" t="str">
        <f>VLOOKUP('[1]Proxy Group Ticker'!$B4,vldatabase,2,FALSE)</f>
        <v>Ameren Corp.</v>
      </c>
      <c r="C10" s="2"/>
      <c r="D10" s="24">
        <f>ROUND('[1]2025 03 Market DCF'!$M$404,3)</f>
        <v>1.7000000000000001E-2</v>
      </c>
      <c r="E10" s="24">
        <f>ROUND('[1]2025 03 Market DCF'!$V$405,3)</f>
        <v>0.105</v>
      </c>
      <c r="F10" s="24">
        <f t="shared" ref="F10:F27" si="3">D10+E10</f>
        <v>0.122</v>
      </c>
      <c r="G10" s="24">
        <f>ROUND('[1]Bond Yields'!$G$14,3)</f>
        <v>4.5999999999999999E-2</v>
      </c>
      <c r="H10" s="24">
        <f t="shared" ref="H10:H27" si="4">F10-G10</f>
        <v>7.5999999999999998E-2</v>
      </c>
      <c r="I10" s="4">
        <f>VLOOKUP('[1]Proxy Group Ticker'!$B4,vldatabase,23,FALSE)</f>
        <v>0.8</v>
      </c>
      <c r="J10" s="24">
        <f t="shared" ref="J10:J27" si="5">IF(I10="n/a","n/a",I10*H10+G10)</f>
        <v>0.10680000000000001</v>
      </c>
      <c r="K10" s="25">
        <f>VLOOKUP('[1]Proxy Group Ticker'!$B4,vldatabase,28,FALSE)</f>
        <v>22000</v>
      </c>
      <c r="L10" s="26">
        <f>IF(K10&gt;'[1]Kroll Size Adjustment'!$B$9,'[1]Kroll Size Adjustment'!$D$9,IF(K10&gt;'[1]Kroll Size Adjustment'!$B$10,'[1]Kroll Size Adjustment'!$D$10,IF(K10&gt;'[1]Kroll Size Adjustment'!$B$11,'[1]Kroll Size Adjustment'!$D$11,IF(K10&gt;'[1]Kroll Size Adjustment'!$B$12,'[1]Kroll Size Adjustment'!$D$12,IF(K10&gt;'[1]Kroll Size Adjustment'!$B$13,'[1]Kroll Size Adjustment'!$D$13,IF(K10&gt;'[1]Kroll Size Adjustment'!$B$14,'[1]Kroll Size Adjustment'!$D$14,IF(K10&gt;'[1]Kroll Size Adjustment'!$B$15,'[1]Kroll Size Adjustment'!$D$15,IF(K10&gt;'[1]Kroll Size Adjustment'!$B$16,'[1]Kroll Size Adjustment'!$D$16,"ERROR"))))))))</f>
        <v>3.3E-3</v>
      </c>
      <c r="M10" s="24">
        <f t="shared" ref="M10:M27" si="6">IF(J10="n/a","n/a",(J10+L10))</f>
        <v>0.1101</v>
      </c>
      <c r="N10" s="2"/>
      <c r="Q10" s="27">
        <f t="shared" si="0"/>
        <v>0.10680000000000001</v>
      </c>
      <c r="R10" s="28"/>
      <c r="T10" s="27">
        <f t="shared" si="1"/>
        <v>0.1101</v>
      </c>
    </row>
    <row r="11" spans="1:20" x14ac:dyDescent="0.25">
      <c r="A11" s="23">
        <f t="shared" si="2"/>
        <v>3</v>
      </c>
      <c r="B11" s="12" t="str">
        <f>VLOOKUP('[1]Proxy Group Ticker'!$B5,vldatabase,2,FALSE)</f>
        <v>American Elec Pwr</v>
      </c>
      <c r="C11" s="2"/>
      <c r="D11" s="24">
        <f>ROUND('[1]2025 03 Market DCF'!$M$404,3)</f>
        <v>1.7000000000000001E-2</v>
      </c>
      <c r="E11" s="24">
        <f>ROUND('[1]2025 03 Market DCF'!$V$405,3)</f>
        <v>0.105</v>
      </c>
      <c r="F11" s="24">
        <f t="shared" si="3"/>
        <v>0.122</v>
      </c>
      <c r="G11" s="24">
        <f>ROUND('[1]Bond Yields'!$G$14,3)</f>
        <v>4.5999999999999999E-2</v>
      </c>
      <c r="H11" s="24">
        <f t="shared" si="4"/>
        <v>7.5999999999999998E-2</v>
      </c>
      <c r="I11" s="4">
        <f>VLOOKUP('[1]Proxy Group Ticker'!$B5,vldatabase,23,FALSE)</f>
        <v>0.7</v>
      </c>
      <c r="J11" s="24">
        <f t="shared" si="5"/>
        <v>9.9199999999999997E-2</v>
      </c>
      <c r="K11" s="25">
        <f>VLOOKUP('[1]Proxy Group Ticker'!$B5,vldatabase,28,FALSE)</f>
        <v>52700</v>
      </c>
      <c r="L11" s="26">
        <f>IF(K11&gt;'[1]Kroll Size Adjustment'!$B$9,'[1]Kroll Size Adjustment'!$D$9,IF(K11&gt;'[1]Kroll Size Adjustment'!$B$10,'[1]Kroll Size Adjustment'!$D$10,IF(K11&gt;'[1]Kroll Size Adjustment'!$B$11,'[1]Kroll Size Adjustment'!$D$11,IF(K11&gt;'[1]Kroll Size Adjustment'!$B$12,'[1]Kroll Size Adjustment'!$D$12,IF(K11&gt;'[1]Kroll Size Adjustment'!$B$13,'[1]Kroll Size Adjustment'!$D$13,IF(K11&gt;'[1]Kroll Size Adjustment'!$B$14,'[1]Kroll Size Adjustment'!$D$14,IF(K11&gt;'[1]Kroll Size Adjustment'!$B$15,'[1]Kroll Size Adjustment'!$D$15,IF(K11&gt;'[1]Kroll Size Adjustment'!$B$16,'[1]Kroll Size Adjustment'!$D$16,"ERROR"))))))))</f>
        <v>-1E-4</v>
      </c>
      <c r="M11" s="24">
        <f t="shared" si="6"/>
        <v>9.9099999999999994E-2</v>
      </c>
      <c r="N11" s="2"/>
      <c r="Q11" s="27">
        <f t="shared" si="0"/>
        <v>9.9199999999999997E-2</v>
      </c>
      <c r="R11" s="28"/>
      <c r="T11" s="27">
        <f t="shared" si="1"/>
        <v>9.9099999999999994E-2</v>
      </c>
    </row>
    <row r="12" spans="1:20" x14ac:dyDescent="0.25">
      <c r="A12" s="23">
        <f t="shared" si="2"/>
        <v>4</v>
      </c>
      <c r="B12" s="12" t="str">
        <f>VLOOKUP('[1]Proxy Group Ticker'!$B6,vldatabase,2,FALSE)</f>
        <v>Black Hills Corp.</v>
      </c>
      <c r="C12" s="2"/>
      <c r="D12" s="24">
        <f>ROUND('[1]2025 03 Market DCF'!$M$404,3)</f>
        <v>1.7000000000000001E-2</v>
      </c>
      <c r="E12" s="24">
        <f>ROUND('[1]2025 03 Market DCF'!$V$405,3)</f>
        <v>0.105</v>
      </c>
      <c r="F12" s="24">
        <f t="shared" si="3"/>
        <v>0.122</v>
      </c>
      <c r="G12" s="24">
        <f>ROUND('[1]Bond Yields'!$G$14,3)</f>
        <v>4.5999999999999999E-2</v>
      </c>
      <c r="H12" s="24">
        <f t="shared" si="4"/>
        <v>7.5999999999999998E-2</v>
      </c>
      <c r="I12" s="4">
        <f>VLOOKUP('[1]Proxy Group Ticker'!$B6,vldatabase,23,FALSE)</f>
        <v>0.9</v>
      </c>
      <c r="J12" s="24">
        <f t="shared" si="5"/>
        <v>0.1144</v>
      </c>
      <c r="K12" s="25">
        <f>VLOOKUP('[1]Proxy Group Ticker'!$B6,vldatabase,28,FALSE)</f>
        <v>4100</v>
      </c>
      <c r="L12" s="26">
        <f>IF(K12&gt;'[1]Kroll Size Adjustment'!$B$9,'[1]Kroll Size Adjustment'!$D$9,IF(K12&gt;'[1]Kroll Size Adjustment'!$B$10,'[1]Kroll Size Adjustment'!$D$10,IF(K12&gt;'[1]Kroll Size Adjustment'!$B$11,'[1]Kroll Size Adjustment'!$D$11,IF(K12&gt;'[1]Kroll Size Adjustment'!$B$12,'[1]Kroll Size Adjustment'!$D$12,IF(K12&gt;'[1]Kroll Size Adjustment'!$B$13,'[1]Kroll Size Adjustment'!$D$13,IF(K12&gt;'[1]Kroll Size Adjustment'!$B$14,'[1]Kroll Size Adjustment'!$D$14,IF(K12&gt;'[1]Kroll Size Adjustment'!$B$15,'[1]Kroll Size Adjustment'!$D$15,IF(K12&gt;'[1]Kroll Size Adjustment'!$B$16,'[1]Kroll Size Adjustment'!$D$16,"ERROR"))))))))</f>
        <v>7.4000000000000003E-3</v>
      </c>
      <c r="M12" s="24">
        <f t="shared" si="6"/>
        <v>0.12180000000000001</v>
      </c>
      <c r="N12" s="2"/>
      <c r="Q12" s="27">
        <f t="shared" si="0"/>
        <v>0.1144</v>
      </c>
      <c r="R12" s="28"/>
      <c r="T12" s="27">
        <f t="shared" si="1"/>
        <v>0.12180000000000001</v>
      </c>
    </row>
    <row r="13" spans="1:20" x14ac:dyDescent="0.25">
      <c r="A13" s="23">
        <f t="shared" si="2"/>
        <v>5</v>
      </c>
      <c r="B13" s="12" t="str">
        <f>VLOOKUP('[1]Proxy Group Ticker'!$B7,vldatabase,2,FALSE)</f>
        <v>CMS Energy Corp.</v>
      </c>
      <c r="C13" s="2"/>
      <c r="D13" s="24">
        <f>ROUND('[1]2025 03 Market DCF'!$M$404,3)</f>
        <v>1.7000000000000001E-2</v>
      </c>
      <c r="E13" s="24">
        <f>ROUND('[1]2025 03 Market DCF'!$V$405,3)</f>
        <v>0.105</v>
      </c>
      <c r="F13" s="24">
        <f t="shared" si="3"/>
        <v>0.122</v>
      </c>
      <c r="G13" s="24">
        <f>ROUND('[1]Bond Yields'!$G$14,3)</f>
        <v>4.5999999999999999E-2</v>
      </c>
      <c r="H13" s="24">
        <f t="shared" si="4"/>
        <v>7.5999999999999998E-2</v>
      </c>
      <c r="I13" s="4">
        <f>VLOOKUP('[1]Proxy Group Ticker'!$B7,vldatabase,23,FALSE)</f>
        <v>0.7</v>
      </c>
      <c r="J13" s="24">
        <f t="shared" si="5"/>
        <v>9.9199999999999997E-2</v>
      </c>
      <c r="K13" s="25">
        <f>VLOOKUP('[1]Proxy Group Ticker'!$B7,vldatabase,28,FALSE)</f>
        <v>20800</v>
      </c>
      <c r="L13" s="26">
        <f>IF(K13&gt;'[1]Kroll Size Adjustment'!$B$9,'[1]Kroll Size Adjustment'!$D$9,IF(K13&gt;'[1]Kroll Size Adjustment'!$B$10,'[1]Kroll Size Adjustment'!$D$10,IF(K13&gt;'[1]Kroll Size Adjustment'!$B$11,'[1]Kroll Size Adjustment'!$D$11,IF(K13&gt;'[1]Kroll Size Adjustment'!$B$12,'[1]Kroll Size Adjustment'!$D$12,IF(K13&gt;'[1]Kroll Size Adjustment'!$B$13,'[1]Kroll Size Adjustment'!$D$13,IF(K13&gt;'[1]Kroll Size Adjustment'!$B$14,'[1]Kroll Size Adjustment'!$D$14,IF(K13&gt;'[1]Kroll Size Adjustment'!$B$15,'[1]Kroll Size Adjustment'!$D$15,IF(K13&gt;'[1]Kroll Size Adjustment'!$B$16,'[1]Kroll Size Adjustment'!$D$16,"ERROR"))))))))</f>
        <v>3.3E-3</v>
      </c>
      <c r="M13" s="24">
        <f t="shared" si="6"/>
        <v>0.10249999999999999</v>
      </c>
      <c r="N13" s="2"/>
      <c r="Q13" s="27">
        <f t="shared" si="0"/>
        <v>9.9199999999999997E-2</v>
      </c>
      <c r="R13" s="28"/>
      <c r="T13" s="27">
        <f t="shared" si="1"/>
        <v>0.10249999999999999</v>
      </c>
    </row>
    <row r="14" spans="1:20" x14ac:dyDescent="0.25">
      <c r="A14" s="23">
        <f t="shared" si="2"/>
        <v>6</v>
      </c>
      <c r="B14" s="12" t="str">
        <f>VLOOKUP('[1]Proxy Group Ticker'!$B8,vldatabase,2,FALSE)</f>
        <v>Dominion Energy</v>
      </c>
      <c r="C14" s="2"/>
      <c r="D14" s="24">
        <f>ROUND('[1]2025 03 Market DCF'!$M$404,3)</f>
        <v>1.7000000000000001E-2</v>
      </c>
      <c r="E14" s="24">
        <f>ROUND('[1]2025 03 Market DCF'!$V$405,3)</f>
        <v>0.105</v>
      </c>
      <c r="F14" s="24">
        <f t="shared" si="3"/>
        <v>0.122</v>
      </c>
      <c r="G14" s="24">
        <f>ROUND('[1]Bond Yields'!$G$14,3)</f>
        <v>4.5999999999999999E-2</v>
      </c>
      <c r="H14" s="24">
        <f t="shared" si="4"/>
        <v>7.5999999999999998E-2</v>
      </c>
      <c r="I14" s="4">
        <f>VLOOKUP('[1]Proxy Group Ticker'!$B8,vldatabase,23,FALSE)</f>
        <v>0.75</v>
      </c>
      <c r="J14" s="24">
        <f t="shared" si="5"/>
        <v>0.10299999999999999</v>
      </c>
      <c r="K14" s="25">
        <f>VLOOKUP('[1]Proxy Group Ticker'!$B8,vldatabase,28,FALSE)</f>
        <v>50400</v>
      </c>
      <c r="L14" s="26">
        <f>IF(K14&gt;'[1]Kroll Size Adjustment'!$B$9,'[1]Kroll Size Adjustment'!$D$9,IF(K14&gt;'[1]Kroll Size Adjustment'!$B$10,'[1]Kroll Size Adjustment'!$D$10,IF(K14&gt;'[1]Kroll Size Adjustment'!$B$11,'[1]Kroll Size Adjustment'!$D$11,IF(K14&gt;'[1]Kroll Size Adjustment'!$B$12,'[1]Kroll Size Adjustment'!$D$12,IF(K14&gt;'[1]Kroll Size Adjustment'!$B$13,'[1]Kroll Size Adjustment'!$D$13,IF(K14&gt;'[1]Kroll Size Adjustment'!$B$14,'[1]Kroll Size Adjustment'!$D$14,IF(K14&gt;'[1]Kroll Size Adjustment'!$B$15,'[1]Kroll Size Adjustment'!$D$15,IF(K14&gt;'[1]Kroll Size Adjustment'!$B$16,'[1]Kroll Size Adjustment'!$D$16,"ERROR"))))))))</f>
        <v>-1E-4</v>
      </c>
      <c r="M14" s="24">
        <f t="shared" si="6"/>
        <v>0.10289999999999999</v>
      </c>
      <c r="N14" s="2"/>
      <c r="Q14" s="27">
        <f t="shared" si="0"/>
        <v>0.10299999999999999</v>
      </c>
      <c r="R14" s="28"/>
      <c r="T14" s="27">
        <f t="shared" si="1"/>
        <v>0.10289999999999999</v>
      </c>
    </row>
    <row r="15" spans="1:20" x14ac:dyDescent="0.25">
      <c r="A15" s="23">
        <f t="shared" si="2"/>
        <v>7</v>
      </c>
      <c r="B15" s="12" t="str">
        <f>VLOOKUP('[1]Proxy Group Ticker'!$B9,vldatabase,2,FALSE)</f>
        <v>DTE Energy Co.</v>
      </c>
      <c r="C15" s="2"/>
      <c r="D15" s="24">
        <f>ROUND('[1]2025 03 Market DCF'!$M$404,3)</f>
        <v>1.7000000000000001E-2</v>
      </c>
      <c r="E15" s="24">
        <f>ROUND('[1]2025 03 Market DCF'!$V$405,3)</f>
        <v>0.105</v>
      </c>
      <c r="F15" s="24">
        <f t="shared" si="3"/>
        <v>0.122</v>
      </c>
      <c r="G15" s="24">
        <f>ROUND('[1]Bond Yields'!$G$14,3)</f>
        <v>4.5999999999999999E-2</v>
      </c>
      <c r="H15" s="24">
        <f t="shared" si="4"/>
        <v>7.5999999999999998E-2</v>
      </c>
      <c r="I15" s="4">
        <f>VLOOKUP('[1]Proxy Group Ticker'!$B9,vldatabase,23,FALSE)</f>
        <v>0.85</v>
      </c>
      <c r="J15" s="24">
        <f t="shared" si="5"/>
        <v>0.11059999999999999</v>
      </c>
      <c r="K15" s="25">
        <f>VLOOKUP('[1]Proxy Group Ticker'!$B9,vldatabase,28,FALSE)</f>
        <v>25800</v>
      </c>
      <c r="L15" s="26">
        <f>IF(K15&gt;'[1]Kroll Size Adjustment'!$B$9,'[1]Kroll Size Adjustment'!$D$9,IF(K15&gt;'[1]Kroll Size Adjustment'!$B$10,'[1]Kroll Size Adjustment'!$D$10,IF(K15&gt;'[1]Kroll Size Adjustment'!$B$11,'[1]Kroll Size Adjustment'!$D$11,IF(K15&gt;'[1]Kroll Size Adjustment'!$B$12,'[1]Kroll Size Adjustment'!$D$12,IF(K15&gt;'[1]Kroll Size Adjustment'!$B$13,'[1]Kroll Size Adjustment'!$D$13,IF(K15&gt;'[1]Kroll Size Adjustment'!$B$14,'[1]Kroll Size Adjustment'!$D$14,IF(K15&gt;'[1]Kroll Size Adjustment'!$B$15,'[1]Kroll Size Adjustment'!$D$15,IF(K15&gt;'[1]Kroll Size Adjustment'!$B$16,'[1]Kroll Size Adjustment'!$D$16,"ERROR"))))))))</f>
        <v>3.3E-3</v>
      </c>
      <c r="M15" s="24">
        <f t="shared" si="6"/>
        <v>0.11389999999999999</v>
      </c>
      <c r="N15" s="2"/>
      <c r="Q15" s="27">
        <f t="shared" si="0"/>
        <v>0.11059999999999999</v>
      </c>
      <c r="R15" s="28"/>
      <c r="T15" s="27">
        <f t="shared" si="1"/>
        <v>0.11389999999999999</v>
      </c>
    </row>
    <row r="16" spans="1:20" x14ac:dyDescent="0.25">
      <c r="A16" s="23">
        <f t="shared" si="2"/>
        <v>8</v>
      </c>
      <c r="B16" s="12" t="str">
        <f>VLOOKUP('[1]Proxy Group Ticker'!$B10,vldatabase,2,FALSE)</f>
        <v>Duke Energy Corp.</v>
      </c>
      <c r="C16" s="2"/>
      <c r="D16" s="24">
        <f>ROUND('[1]2025 03 Market DCF'!$M$404,3)</f>
        <v>1.7000000000000001E-2</v>
      </c>
      <c r="E16" s="24">
        <f>ROUND('[1]2025 03 Market DCF'!$V$405,3)</f>
        <v>0.105</v>
      </c>
      <c r="F16" s="24">
        <f t="shared" si="3"/>
        <v>0.122</v>
      </c>
      <c r="G16" s="24">
        <f>ROUND('[1]Bond Yields'!$G$14,3)</f>
        <v>4.5999999999999999E-2</v>
      </c>
      <c r="H16" s="24">
        <f t="shared" si="4"/>
        <v>7.5999999999999998E-2</v>
      </c>
      <c r="I16" s="4">
        <f>VLOOKUP('[1]Proxy Group Ticker'!$B10,vldatabase,23,FALSE)</f>
        <v>0.7</v>
      </c>
      <c r="J16" s="24">
        <f t="shared" si="5"/>
        <v>9.9199999999999997E-2</v>
      </c>
      <c r="K16" s="25">
        <f>VLOOKUP('[1]Proxy Group Ticker'!$B10,vldatabase,28,FALSE)</f>
        <v>90400</v>
      </c>
      <c r="L16" s="26">
        <f>IF(K16&gt;'[1]Kroll Size Adjustment'!$B$9,'[1]Kroll Size Adjustment'!$D$9,IF(K16&gt;'[1]Kroll Size Adjustment'!$B$10,'[1]Kroll Size Adjustment'!$D$10,IF(K16&gt;'[1]Kroll Size Adjustment'!$B$11,'[1]Kroll Size Adjustment'!$D$11,IF(K16&gt;'[1]Kroll Size Adjustment'!$B$12,'[1]Kroll Size Adjustment'!$D$12,IF(K16&gt;'[1]Kroll Size Adjustment'!$B$13,'[1]Kroll Size Adjustment'!$D$13,IF(K16&gt;'[1]Kroll Size Adjustment'!$B$14,'[1]Kroll Size Adjustment'!$D$14,IF(K16&gt;'[1]Kroll Size Adjustment'!$B$15,'[1]Kroll Size Adjustment'!$D$15,IF(K16&gt;'[1]Kroll Size Adjustment'!$B$16,'[1]Kroll Size Adjustment'!$D$16,"ERROR"))))))))</f>
        <v>-1E-4</v>
      </c>
      <c r="M16" s="24">
        <f t="shared" si="6"/>
        <v>9.9099999999999994E-2</v>
      </c>
      <c r="N16" s="2"/>
      <c r="Q16" s="27">
        <f t="shared" si="0"/>
        <v>9.9199999999999997E-2</v>
      </c>
      <c r="R16" s="28"/>
      <c r="T16" s="27">
        <f t="shared" si="1"/>
        <v>9.9099999999999994E-2</v>
      </c>
    </row>
    <row r="17" spans="1:20" x14ac:dyDescent="0.25">
      <c r="A17" s="23">
        <f t="shared" si="2"/>
        <v>9</v>
      </c>
      <c r="B17" s="12" t="str">
        <f>VLOOKUP('[1]Proxy Group Ticker'!$B11,vldatabase,2,FALSE)</f>
        <v>Entergy Corp.</v>
      </c>
      <c r="C17" s="2"/>
      <c r="D17" s="24">
        <f>ROUND('[1]2025 03 Market DCF'!$M$404,3)</f>
        <v>1.7000000000000001E-2</v>
      </c>
      <c r="E17" s="24">
        <f>ROUND('[1]2025 03 Market DCF'!$V$405,3)</f>
        <v>0.105</v>
      </c>
      <c r="F17" s="24">
        <f t="shared" si="3"/>
        <v>0.122</v>
      </c>
      <c r="G17" s="24">
        <f>ROUND('[1]Bond Yields'!$G$14,3)</f>
        <v>4.5999999999999999E-2</v>
      </c>
      <c r="H17" s="24">
        <f t="shared" si="4"/>
        <v>7.5999999999999998E-2</v>
      </c>
      <c r="I17" s="4">
        <f>VLOOKUP('[1]Proxy Group Ticker'!$B11,vldatabase,23,FALSE)</f>
        <v>0.8</v>
      </c>
      <c r="J17" s="24">
        <f t="shared" si="5"/>
        <v>0.10680000000000001</v>
      </c>
      <c r="K17" s="25">
        <f>VLOOKUP('[1]Proxy Group Ticker'!$B11,vldatabase,28,FALSE)</f>
        <v>32700</v>
      </c>
      <c r="L17" s="26">
        <f>IF(K17&gt;'[1]Kroll Size Adjustment'!$B$9,'[1]Kroll Size Adjustment'!$D$9,IF(K17&gt;'[1]Kroll Size Adjustment'!$B$10,'[1]Kroll Size Adjustment'!$D$10,IF(K17&gt;'[1]Kroll Size Adjustment'!$B$11,'[1]Kroll Size Adjustment'!$D$11,IF(K17&gt;'[1]Kroll Size Adjustment'!$B$12,'[1]Kroll Size Adjustment'!$D$12,IF(K17&gt;'[1]Kroll Size Adjustment'!$B$13,'[1]Kroll Size Adjustment'!$D$13,IF(K17&gt;'[1]Kroll Size Adjustment'!$B$14,'[1]Kroll Size Adjustment'!$D$14,IF(K17&gt;'[1]Kroll Size Adjustment'!$B$15,'[1]Kroll Size Adjustment'!$D$15,IF(K17&gt;'[1]Kroll Size Adjustment'!$B$16,'[1]Kroll Size Adjustment'!$D$16,"ERROR"))))))))</f>
        <v>3.3E-3</v>
      </c>
      <c r="M17" s="24">
        <f t="shared" si="6"/>
        <v>0.1101</v>
      </c>
      <c r="N17" s="2"/>
      <c r="Q17" s="27">
        <f t="shared" si="0"/>
        <v>0.10680000000000001</v>
      </c>
      <c r="R17" s="28"/>
      <c r="T17" s="27">
        <f t="shared" si="1"/>
        <v>0.1101</v>
      </c>
    </row>
    <row r="18" spans="1:20" x14ac:dyDescent="0.25">
      <c r="A18" s="23">
        <f t="shared" si="2"/>
        <v>10</v>
      </c>
      <c r="B18" s="12" t="str">
        <f>VLOOKUP('[1]Proxy Group Ticker'!$B12,vldatabase,2,FALSE)</f>
        <v>Evergy Inc.</v>
      </c>
      <c r="C18" s="2"/>
      <c r="D18" s="24">
        <f>ROUND('[1]2025 03 Market DCF'!$M$404,3)</f>
        <v>1.7000000000000001E-2</v>
      </c>
      <c r="E18" s="24">
        <f>ROUND('[1]2025 03 Market DCF'!$V$405,3)</f>
        <v>0.105</v>
      </c>
      <c r="F18" s="24">
        <f t="shared" si="3"/>
        <v>0.122</v>
      </c>
      <c r="G18" s="24">
        <f>ROUND('[1]Bond Yields'!$G$14,3)</f>
        <v>4.5999999999999999E-2</v>
      </c>
      <c r="H18" s="24">
        <f t="shared" si="4"/>
        <v>7.5999999999999998E-2</v>
      </c>
      <c r="I18" s="4">
        <f>VLOOKUP('[1]Proxy Group Ticker'!$B12,vldatabase,23,FALSE)</f>
        <v>0.75</v>
      </c>
      <c r="J18" s="24">
        <f t="shared" si="5"/>
        <v>0.10299999999999999</v>
      </c>
      <c r="K18" s="25">
        <f>VLOOKUP('[1]Proxy Group Ticker'!$B12,vldatabase,28,FALSE)</f>
        <v>13600</v>
      </c>
      <c r="L18" s="26">
        <f>IF(K18&gt;'[1]Kroll Size Adjustment'!$B$9,'[1]Kroll Size Adjustment'!$D$9,IF(K18&gt;'[1]Kroll Size Adjustment'!$B$10,'[1]Kroll Size Adjustment'!$D$10,IF(K18&gt;'[1]Kroll Size Adjustment'!$B$11,'[1]Kroll Size Adjustment'!$D$11,IF(K18&gt;'[1]Kroll Size Adjustment'!$B$12,'[1]Kroll Size Adjustment'!$D$12,IF(K18&gt;'[1]Kroll Size Adjustment'!$B$13,'[1]Kroll Size Adjustment'!$D$13,IF(K18&gt;'[1]Kroll Size Adjustment'!$B$14,'[1]Kroll Size Adjustment'!$D$14,IF(K18&gt;'[1]Kroll Size Adjustment'!$B$15,'[1]Kroll Size Adjustment'!$D$15,IF(K18&gt;'[1]Kroll Size Adjustment'!$B$16,'[1]Kroll Size Adjustment'!$D$16,"ERROR"))))))))</f>
        <v>4.8999999999999998E-3</v>
      </c>
      <c r="M18" s="24">
        <f t="shared" si="6"/>
        <v>0.1079</v>
      </c>
      <c r="N18" s="2"/>
      <c r="Q18" s="27">
        <f t="shared" si="0"/>
        <v>0.10299999999999999</v>
      </c>
      <c r="R18" s="28"/>
      <c r="T18" s="27">
        <f t="shared" si="1"/>
        <v>0.1079</v>
      </c>
    </row>
    <row r="19" spans="1:20" x14ac:dyDescent="0.25">
      <c r="A19" s="23">
        <f t="shared" si="2"/>
        <v>11</v>
      </c>
      <c r="B19" s="12" t="str">
        <f>VLOOKUP('[1]Proxy Group Ticker'!$B13,vldatabase,2,FALSE)</f>
        <v>Eversource Energy</v>
      </c>
      <c r="C19" s="2"/>
      <c r="D19" s="24">
        <f>ROUND('[1]2025 03 Market DCF'!$M$404,3)</f>
        <v>1.7000000000000001E-2</v>
      </c>
      <c r="E19" s="24">
        <f>ROUND('[1]2025 03 Market DCF'!$V$405,3)</f>
        <v>0.105</v>
      </c>
      <c r="F19" s="24">
        <f t="shared" si="3"/>
        <v>0.122</v>
      </c>
      <c r="G19" s="24">
        <f>ROUND('[1]Bond Yields'!$G$14,3)</f>
        <v>4.5999999999999999E-2</v>
      </c>
      <c r="H19" s="24">
        <f t="shared" si="4"/>
        <v>7.5999999999999998E-2</v>
      </c>
      <c r="I19" s="4">
        <f>VLOOKUP('[1]Proxy Group Ticker'!$B13,vldatabase,23,FALSE)</f>
        <v>0.8</v>
      </c>
      <c r="J19" s="24">
        <f t="shared" si="5"/>
        <v>0.10680000000000001</v>
      </c>
      <c r="K19" s="25">
        <f>VLOOKUP('[1]Proxy Group Ticker'!$B13,vldatabase,28,FALSE)</f>
        <v>23800</v>
      </c>
      <c r="L19" s="26">
        <f>IF(K19&gt;'[1]Kroll Size Adjustment'!$B$9,'[1]Kroll Size Adjustment'!$D$9,IF(K19&gt;'[1]Kroll Size Adjustment'!$B$10,'[1]Kroll Size Adjustment'!$D$10,IF(K19&gt;'[1]Kroll Size Adjustment'!$B$11,'[1]Kroll Size Adjustment'!$D$11,IF(K19&gt;'[1]Kroll Size Adjustment'!$B$12,'[1]Kroll Size Adjustment'!$D$12,IF(K19&gt;'[1]Kroll Size Adjustment'!$B$13,'[1]Kroll Size Adjustment'!$D$13,IF(K19&gt;'[1]Kroll Size Adjustment'!$B$14,'[1]Kroll Size Adjustment'!$D$14,IF(K19&gt;'[1]Kroll Size Adjustment'!$B$15,'[1]Kroll Size Adjustment'!$D$15,IF(K19&gt;'[1]Kroll Size Adjustment'!$B$16,'[1]Kroll Size Adjustment'!$D$16,"ERROR"))))))))</f>
        <v>3.3E-3</v>
      </c>
      <c r="M19" s="24">
        <f t="shared" si="6"/>
        <v>0.1101</v>
      </c>
      <c r="N19" s="2"/>
      <c r="Q19" s="27">
        <f t="shared" si="0"/>
        <v>0.10680000000000001</v>
      </c>
      <c r="R19" s="28"/>
      <c r="T19" s="27">
        <f t="shared" si="1"/>
        <v>0.1101</v>
      </c>
    </row>
    <row r="20" spans="1:20" x14ac:dyDescent="0.25">
      <c r="A20" s="23">
        <f t="shared" si="2"/>
        <v>12</v>
      </c>
      <c r="B20" s="12" t="str">
        <f>VLOOKUP('[1]Proxy Group Ticker'!$B14,vldatabase,2,FALSE)</f>
        <v>IDACORP, Inc.</v>
      </c>
      <c r="C20" s="2"/>
      <c r="D20" s="24">
        <f>ROUND('[1]2025 03 Market DCF'!$M$404,3)</f>
        <v>1.7000000000000001E-2</v>
      </c>
      <c r="E20" s="24">
        <f>ROUND('[1]2025 03 Market DCF'!$V$405,3)</f>
        <v>0.105</v>
      </c>
      <c r="F20" s="24">
        <f t="shared" si="3"/>
        <v>0.122</v>
      </c>
      <c r="G20" s="24">
        <f>ROUND('[1]Bond Yields'!$G$14,3)</f>
        <v>4.5999999999999999E-2</v>
      </c>
      <c r="H20" s="24">
        <f t="shared" si="4"/>
        <v>7.5999999999999998E-2</v>
      </c>
      <c r="I20" s="4">
        <f>VLOOKUP('[1]Proxy Group Ticker'!$B14,vldatabase,23,FALSE)</f>
        <v>0.75</v>
      </c>
      <c r="J20" s="24">
        <f t="shared" si="5"/>
        <v>0.10299999999999999</v>
      </c>
      <c r="K20" s="25">
        <f>VLOOKUP('[1]Proxy Group Ticker'!$B14,vldatabase,28,FALSE)</f>
        <v>6100</v>
      </c>
      <c r="L20" s="26">
        <f>IF(K20&gt;'[1]Kroll Size Adjustment'!$B$9,'[1]Kroll Size Adjustment'!$D$9,IF(K20&gt;'[1]Kroll Size Adjustment'!$B$10,'[1]Kroll Size Adjustment'!$D$10,IF(K20&gt;'[1]Kroll Size Adjustment'!$B$11,'[1]Kroll Size Adjustment'!$D$11,IF(K20&gt;'[1]Kroll Size Adjustment'!$B$12,'[1]Kroll Size Adjustment'!$D$12,IF(K20&gt;'[1]Kroll Size Adjustment'!$B$13,'[1]Kroll Size Adjustment'!$D$13,IF(K20&gt;'[1]Kroll Size Adjustment'!$B$14,'[1]Kroll Size Adjustment'!$D$14,IF(K20&gt;'[1]Kroll Size Adjustment'!$B$15,'[1]Kroll Size Adjustment'!$D$15,IF(K20&gt;'[1]Kroll Size Adjustment'!$B$16,'[1]Kroll Size Adjustment'!$D$16,"ERROR"))))))))</f>
        <v>7.4000000000000003E-3</v>
      </c>
      <c r="M20" s="24">
        <f t="shared" si="6"/>
        <v>0.1104</v>
      </c>
      <c r="N20" s="2"/>
      <c r="Q20" s="27">
        <f t="shared" si="0"/>
        <v>0.10299999999999999</v>
      </c>
      <c r="R20" s="28"/>
      <c r="T20" s="27">
        <f t="shared" si="1"/>
        <v>0.1104</v>
      </c>
    </row>
    <row r="21" spans="1:20" x14ac:dyDescent="0.25">
      <c r="A21" s="23">
        <f t="shared" si="2"/>
        <v>13</v>
      </c>
      <c r="B21" s="12" t="str">
        <f>VLOOKUP('[1]Proxy Group Ticker'!$B15,vldatabase,2,FALSE)</f>
        <v>NorthWestern Energy Grp.</v>
      </c>
      <c r="C21" s="2"/>
      <c r="D21" s="24">
        <f>ROUND('[1]2025 03 Market DCF'!$M$404,3)</f>
        <v>1.7000000000000001E-2</v>
      </c>
      <c r="E21" s="24">
        <f>ROUND('[1]2025 03 Market DCF'!$V$405,3)</f>
        <v>0.105</v>
      </c>
      <c r="F21" s="24">
        <f t="shared" si="3"/>
        <v>0.122</v>
      </c>
      <c r="G21" s="24">
        <f>ROUND('[1]Bond Yields'!$G$14,3)</f>
        <v>4.5999999999999999E-2</v>
      </c>
      <c r="H21" s="24">
        <f t="shared" si="4"/>
        <v>7.5999999999999998E-2</v>
      </c>
      <c r="I21" s="4">
        <f>VLOOKUP('[1]Proxy Group Ticker'!$B15,vldatabase,23,FALSE)</f>
        <v>0.8</v>
      </c>
      <c r="J21" s="24">
        <f t="shared" si="5"/>
        <v>0.10680000000000001</v>
      </c>
      <c r="K21" s="25">
        <f>VLOOKUP('[1]Proxy Group Ticker'!$B15,vldatabase,28,FALSE)</f>
        <v>3400</v>
      </c>
      <c r="L21" s="26">
        <f>IF(K21&gt;'[1]Kroll Size Adjustment'!$B$9,'[1]Kroll Size Adjustment'!$D$9,IF(K21&gt;'[1]Kroll Size Adjustment'!$B$10,'[1]Kroll Size Adjustment'!$D$10,IF(K21&gt;'[1]Kroll Size Adjustment'!$B$11,'[1]Kroll Size Adjustment'!$D$11,IF(K21&gt;'[1]Kroll Size Adjustment'!$B$12,'[1]Kroll Size Adjustment'!$D$12,IF(K21&gt;'[1]Kroll Size Adjustment'!$B$13,'[1]Kroll Size Adjustment'!$D$13,IF(K21&gt;'[1]Kroll Size Adjustment'!$B$14,'[1]Kroll Size Adjustment'!$D$14,IF(K21&gt;'[1]Kroll Size Adjustment'!$B$15,'[1]Kroll Size Adjustment'!$D$15,IF(K21&gt;'[1]Kroll Size Adjustment'!$B$16,'[1]Kroll Size Adjustment'!$D$16,"ERROR"))))))))</f>
        <v>0.01</v>
      </c>
      <c r="M21" s="24">
        <f t="shared" si="6"/>
        <v>0.1168</v>
      </c>
      <c r="N21" s="2"/>
      <c r="Q21" s="27">
        <f t="shared" si="0"/>
        <v>0.10680000000000001</v>
      </c>
      <c r="R21" s="28"/>
      <c r="T21" s="27">
        <f t="shared" si="1"/>
        <v>0.1168</v>
      </c>
    </row>
    <row r="22" spans="1:20" x14ac:dyDescent="0.25">
      <c r="A22" s="23">
        <f t="shared" si="2"/>
        <v>14</v>
      </c>
      <c r="B22" s="12" t="str">
        <f>VLOOKUP('[1]Proxy Group Ticker'!$B16,vldatabase,2,FALSE)</f>
        <v>Otter Tail Corp.</v>
      </c>
      <c r="C22" s="2"/>
      <c r="D22" s="24">
        <f>ROUND('[1]2025 03 Market DCF'!$M$404,3)</f>
        <v>1.7000000000000001E-2</v>
      </c>
      <c r="E22" s="24">
        <f>ROUND('[1]2025 03 Market DCF'!$V$405,3)</f>
        <v>0.105</v>
      </c>
      <c r="F22" s="24">
        <f t="shared" si="3"/>
        <v>0.122</v>
      </c>
      <c r="G22" s="24">
        <f>ROUND('[1]Bond Yields'!$G$14,3)</f>
        <v>4.5999999999999999E-2</v>
      </c>
      <c r="H22" s="24">
        <f t="shared" si="4"/>
        <v>7.5999999999999998E-2</v>
      </c>
      <c r="I22" s="4">
        <f>VLOOKUP('[1]Proxy Group Ticker'!$B16,vldatabase,23,FALSE)</f>
        <v>0.9</v>
      </c>
      <c r="J22" s="24">
        <f t="shared" si="5"/>
        <v>0.1144</v>
      </c>
      <c r="K22" s="25">
        <f>VLOOKUP('[1]Proxy Group Ticker'!$B16,vldatabase,28,FALSE)</f>
        <v>3800</v>
      </c>
      <c r="L22" s="26">
        <f>IF(K22&gt;'[1]Kroll Size Adjustment'!$B$9,'[1]Kroll Size Adjustment'!$D$9,IF(K22&gt;'[1]Kroll Size Adjustment'!$B$10,'[1]Kroll Size Adjustment'!$D$10,IF(K22&gt;'[1]Kroll Size Adjustment'!$B$11,'[1]Kroll Size Adjustment'!$D$11,IF(K22&gt;'[1]Kroll Size Adjustment'!$B$12,'[1]Kroll Size Adjustment'!$D$12,IF(K22&gt;'[1]Kroll Size Adjustment'!$B$13,'[1]Kroll Size Adjustment'!$D$13,IF(K22&gt;'[1]Kroll Size Adjustment'!$B$14,'[1]Kroll Size Adjustment'!$D$14,IF(K22&gt;'[1]Kroll Size Adjustment'!$B$15,'[1]Kroll Size Adjustment'!$D$15,IF(K22&gt;'[1]Kroll Size Adjustment'!$B$16,'[1]Kroll Size Adjustment'!$D$16,"ERROR"))))))))</f>
        <v>0.01</v>
      </c>
      <c r="M22" s="24">
        <f t="shared" si="6"/>
        <v>0.1244</v>
      </c>
      <c r="N22" s="2"/>
      <c r="Q22" s="27">
        <f t="shared" si="0"/>
        <v>0.1144</v>
      </c>
      <c r="R22" s="28"/>
      <c r="T22" s="27">
        <f t="shared" si="1"/>
        <v>0.1244</v>
      </c>
    </row>
    <row r="23" spans="1:20" x14ac:dyDescent="0.25">
      <c r="A23" s="23">
        <f t="shared" si="2"/>
        <v>15</v>
      </c>
      <c r="B23" s="12" t="str">
        <f>VLOOKUP('[1]Proxy Group Ticker'!$B17,vldatabase,2,FALSE)</f>
        <v>Pinnacle West Capital</v>
      </c>
      <c r="C23" s="2"/>
      <c r="D23" s="24">
        <f>ROUND('[1]2025 03 Market DCF'!$M$404,3)</f>
        <v>1.7000000000000001E-2</v>
      </c>
      <c r="E23" s="24">
        <f>ROUND('[1]2025 03 Market DCF'!$V$405,3)</f>
        <v>0.105</v>
      </c>
      <c r="F23" s="24">
        <f t="shared" si="3"/>
        <v>0.122</v>
      </c>
      <c r="G23" s="24">
        <f>ROUND('[1]Bond Yields'!$G$14,3)</f>
        <v>4.5999999999999999E-2</v>
      </c>
      <c r="H23" s="24">
        <f t="shared" si="4"/>
        <v>7.5999999999999998E-2</v>
      </c>
      <c r="I23" s="4">
        <f>VLOOKUP('[1]Proxy Group Ticker'!$B17,vldatabase,23,FALSE)</f>
        <v>0.8</v>
      </c>
      <c r="J23" s="24">
        <f t="shared" si="5"/>
        <v>0.10680000000000001</v>
      </c>
      <c r="K23" s="25">
        <f>VLOOKUP('[1]Proxy Group Ticker'!$B17,vldatabase,28,FALSE)</f>
        <v>10600</v>
      </c>
      <c r="L23" s="26">
        <f>IF(K23&gt;'[1]Kroll Size Adjustment'!$B$9,'[1]Kroll Size Adjustment'!$D$9,IF(K23&gt;'[1]Kroll Size Adjustment'!$B$10,'[1]Kroll Size Adjustment'!$D$10,IF(K23&gt;'[1]Kroll Size Adjustment'!$B$11,'[1]Kroll Size Adjustment'!$D$11,IF(K23&gt;'[1]Kroll Size Adjustment'!$B$12,'[1]Kroll Size Adjustment'!$D$12,IF(K23&gt;'[1]Kroll Size Adjustment'!$B$13,'[1]Kroll Size Adjustment'!$D$13,IF(K23&gt;'[1]Kroll Size Adjustment'!$B$14,'[1]Kroll Size Adjustment'!$D$14,IF(K23&gt;'[1]Kroll Size Adjustment'!$B$15,'[1]Kroll Size Adjustment'!$D$15,IF(K23&gt;'[1]Kroll Size Adjustment'!$B$16,'[1]Kroll Size Adjustment'!$D$16,"ERROR"))))))))</f>
        <v>4.8999999999999998E-3</v>
      </c>
      <c r="M23" s="24">
        <f t="shared" si="6"/>
        <v>0.11170000000000001</v>
      </c>
      <c r="N23" s="2"/>
      <c r="Q23" s="27">
        <f t="shared" si="0"/>
        <v>0.10680000000000001</v>
      </c>
      <c r="R23" s="28"/>
      <c r="T23" s="27">
        <f t="shared" si="1"/>
        <v>0.11170000000000001</v>
      </c>
    </row>
    <row r="24" spans="1:20" x14ac:dyDescent="0.25">
      <c r="A24" s="23">
        <f t="shared" si="2"/>
        <v>16</v>
      </c>
      <c r="B24" s="12" t="str">
        <f>VLOOKUP('[1]Proxy Group Ticker'!$B18,vldatabase,2,FALSE)</f>
        <v>Portland General Elec.</v>
      </c>
      <c r="C24" s="2"/>
      <c r="D24" s="24">
        <f>ROUND('[1]2025 03 Market DCF'!$M$404,3)</f>
        <v>1.7000000000000001E-2</v>
      </c>
      <c r="E24" s="24">
        <f>ROUND('[1]2025 03 Market DCF'!$V$405,3)</f>
        <v>0.105</v>
      </c>
      <c r="F24" s="24">
        <f t="shared" si="3"/>
        <v>0.122</v>
      </c>
      <c r="G24" s="24">
        <f>ROUND('[1]Bond Yields'!$G$14,3)</f>
        <v>4.5999999999999999E-2</v>
      </c>
      <c r="H24" s="24">
        <f t="shared" si="4"/>
        <v>7.5999999999999998E-2</v>
      </c>
      <c r="I24" s="4">
        <f>VLOOKUP('[1]Proxy Group Ticker'!$B18,vldatabase,23,FALSE)</f>
        <v>0.8</v>
      </c>
      <c r="J24" s="24">
        <f t="shared" si="5"/>
        <v>0.10680000000000001</v>
      </c>
      <c r="K24" s="25">
        <f>VLOOKUP('[1]Proxy Group Ticker'!$B18,vldatabase,28,FALSE)</f>
        <v>4500</v>
      </c>
      <c r="L24" s="26">
        <f>IF(K24&gt;'[1]Kroll Size Adjustment'!$B$9,'[1]Kroll Size Adjustment'!$D$9,IF(K24&gt;'[1]Kroll Size Adjustment'!$B$10,'[1]Kroll Size Adjustment'!$D$10,IF(K24&gt;'[1]Kroll Size Adjustment'!$B$11,'[1]Kroll Size Adjustment'!$D$11,IF(K24&gt;'[1]Kroll Size Adjustment'!$B$12,'[1]Kroll Size Adjustment'!$D$12,IF(K24&gt;'[1]Kroll Size Adjustment'!$B$13,'[1]Kroll Size Adjustment'!$D$13,IF(K24&gt;'[1]Kroll Size Adjustment'!$B$14,'[1]Kroll Size Adjustment'!$D$14,IF(K24&gt;'[1]Kroll Size Adjustment'!$B$15,'[1]Kroll Size Adjustment'!$D$15,IF(K24&gt;'[1]Kroll Size Adjustment'!$B$16,'[1]Kroll Size Adjustment'!$D$16,"ERROR"))))))))</f>
        <v>7.4000000000000003E-3</v>
      </c>
      <c r="M24" s="24">
        <f t="shared" si="6"/>
        <v>0.11420000000000001</v>
      </c>
      <c r="N24" s="2"/>
      <c r="Q24" s="27">
        <f t="shared" si="0"/>
        <v>0.10680000000000001</v>
      </c>
      <c r="R24" s="28"/>
      <c r="T24" s="27">
        <f t="shared" si="1"/>
        <v>0.11420000000000001</v>
      </c>
    </row>
    <row r="25" spans="1:20" x14ac:dyDescent="0.25">
      <c r="A25" s="23">
        <f t="shared" si="2"/>
        <v>17</v>
      </c>
      <c r="B25" s="12" t="str">
        <f>VLOOKUP('[1]Proxy Group Ticker'!$B19,vldatabase,2,FALSE)</f>
        <v>Pub Sv Enterprise Grp.</v>
      </c>
      <c r="C25" s="2"/>
      <c r="D25" s="24">
        <f>ROUND('[1]2025 03 Market DCF'!$M$404,3)</f>
        <v>1.7000000000000001E-2</v>
      </c>
      <c r="E25" s="24">
        <f>ROUND('[1]2025 03 Market DCF'!$V$405,3)</f>
        <v>0.105</v>
      </c>
      <c r="F25" s="24">
        <f t="shared" si="3"/>
        <v>0.122</v>
      </c>
      <c r="G25" s="24">
        <f>ROUND('[1]Bond Yields'!$G$14,3)</f>
        <v>4.5999999999999999E-2</v>
      </c>
      <c r="H25" s="24">
        <f t="shared" si="4"/>
        <v>7.5999999999999998E-2</v>
      </c>
      <c r="I25" s="4">
        <f>VLOOKUP('[1]Proxy Group Ticker'!$B19,vldatabase,23,FALSE)</f>
        <v>0.9</v>
      </c>
      <c r="J25" s="24">
        <f t="shared" si="5"/>
        <v>0.1144</v>
      </c>
      <c r="K25" s="25">
        <f>VLOOKUP('[1]Proxy Group Ticker'!$B19,vldatabase,28,FALSE)</f>
        <v>45000</v>
      </c>
      <c r="L25" s="26">
        <f>IF(K25&gt;'[1]Kroll Size Adjustment'!$B$9,'[1]Kroll Size Adjustment'!$D$9,IF(K25&gt;'[1]Kroll Size Adjustment'!$B$10,'[1]Kroll Size Adjustment'!$D$10,IF(K25&gt;'[1]Kroll Size Adjustment'!$B$11,'[1]Kroll Size Adjustment'!$D$11,IF(K25&gt;'[1]Kroll Size Adjustment'!$B$12,'[1]Kroll Size Adjustment'!$D$12,IF(K25&gt;'[1]Kroll Size Adjustment'!$B$13,'[1]Kroll Size Adjustment'!$D$13,IF(K25&gt;'[1]Kroll Size Adjustment'!$B$14,'[1]Kroll Size Adjustment'!$D$14,IF(K25&gt;'[1]Kroll Size Adjustment'!$B$15,'[1]Kroll Size Adjustment'!$D$15,IF(K25&gt;'[1]Kroll Size Adjustment'!$B$16,'[1]Kroll Size Adjustment'!$D$16,"ERROR"))))))))</f>
        <v>3.3E-3</v>
      </c>
      <c r="M25" s="24">
        <f t="shared" si="6"/>
        <v>0.1177</v>
      </c>
      <c r="N25" s="2"/>
      <c r="Q25" s="27">
        <f t="shared" si="0"/>
        <v>0.1144</v>
      </c>
      <c r="R25" s="28"/>
      <c r="T25" s="27">
        <f t="shared" si="1"/>
        <v>0.1177</v>
      </c>
    </row>
    <row r="26" spans="1:20" x14ac:dyDescent="0.25">
      <c r="A26" s="23">
        <f t="shared" si="2"/>
        <v>18</v>
      </c>
      <c r="B26" s="12" t="str">
        <f>VLOOKUP('[1]Proxy Group Ticker'!$B20,vldatabase,2,FALSE)</f>
        <v>Sempra</v>
      </c>
      <c r="C26" s="2"/>
      <c r="D26" s="24">
        <f>ROUND('[1]2025 03 Market DCF'!$M$404,3)</f>
        <v>1.7000000000000001E-2</v>
      </c>
      <c r="E26" s="24">
        <f>ROUND('[1]2025 03 Market DCF'!$V$405,3)</f>
        <v>0.105</v>
      </c>
      <c r="F26" s="24">
        <f t="shared" si="3"/>
        <v>0.122</v>
      </c>
      <c r="G26" s="24">
        <f>ROUND('[1]Bond Yields'!$G$14,3)</f>
        <v>4.5999999999999999E-2</v>
      </c>
      <c r="H26" s="24">
        <f t="shared" si="4"/>
        <v>7.5999999999999998E-2</v>
      </c>
      <c r="I26" s="4">
        <f>VLOOKUP('[1]Proxy Group Ticker'!$B20,vldatabase,23,FALSE)</f>
        <v>0.9</v>
      </c>
      <c r="J26" s="24">
        <f t="shared" si="5"/>
        <v>0.1144</v>
      </c>
      <c r="K26" s="25">
        <f>VLOOKUP('[1]Proxy Group Ticker'!$B20,vldatabase,28,FALSE)</f>
        <v>41600</v>
      </c>
      <c r="L26" s="26">
        <f>IF(K26&gt;'[1]Kroll Size Adjustment'!$B$9,'[1]Kroll Size Adjustment'!$D$9,IF(K26&gt;'[1]Kroll Size Adjustment'!$B$10,'[1]Kroll Size Adjustment'!$D$10,IF(K26&gt;'[1]Kroll Size Adjustment'!$B$11,'[1]Kroll Size Adjustment'!$D$11,IF(K26&gt;'[1]Kroll Size Adjustment'!$B$12,'[1]Kroll Size Adjustment'!$D$12,IF(K26&gt;'[1]Kroll Size Adjustment'!$B$13,'[1]Kroll Size Adjustment'!$D$13,IF(K26&gt;'[1]Kroll Size Adjustment'!$B$14,'[1]Kroll Size Adjustment'!$D$14,IF(K26&gt;'[1]Kroll Size Adjustment'!$B$15,'[1]Kroll Size Adjustment'!$D$15,IF(K26&gt;'[1]Kroll Size Adjustment'!$B$16,'[1]Kroll Size Adjustment'!$D$16,"ERROR"))))))))</f>
        <v>3.3E-3</v>
      </c>
      <c r="M26" s="24">
        <f t="shared" si="6"/>
        <v>0.1177</v>
      </c>
      <c r="N26" s="2"/>
      <c r="Q26" s="27">
        <f t="shared" si="0"/>
        <v>0.1144</v>
      </c>
      <c r="R26" s="28"/>
      <c r="T26" s="27">
        <f t="shared" si="1"/>
        <v>0.1177</v>
      </c>
    </row>
    <row r="27" spans="1:20" x14ac:dyDescent="0.25">
      <c r="A27" s="23">
        <f t="shared" si="2"/>
        <v>19</v>
      </c>
      <c r="B27" s="12" t="str">
        <f>VLOOKUP('[1]Proxy Group Ticker'!$B21,vldatabase,2,FALSE)</f>
        <v>Xcel Energy Inc.</v>
      </c>
      <c r="C27" s="2"/>
      <c r="D27" s="24">
        <f>ROUND('[1]2025 03 Market DCF'!$M$404,3)</f>
        <v>1.7000000000000001E-2</v>
      </c>
      <c r="E27" s="24">
        <f>ROUND('[1]2025 03 Market DCF'!$V$405,3)</f>
        <v>0.105</v>
      </c>
      <c r="F27" s="24">
        <f t="shared" si="3"/>
        <v>0.122</v>
      </c>
      <c r="G27" s="24">
        <f>ROUND('[1]Bond Yields'!$G$14,3)</f>
        <v>4.5999999999999999E-2</v>
      </c>
      <c r="H27" s="24">
        <f t="shared" si="4"/>
        <v>7.5999999999999998E-2</v>
      </c>
      <c r="I27" s="4">
        <f>VLOOKUP('[1]Proxy Group Ticker'!$B21,vldatabase,23,FALSE)</f>
        <v>0.75</v>
      </c>
      <c r="J27" s="24">
        <f t="shared" si="5"/>
        <v>0.10299999999999999</v>
      </c>
      <c r="K27" s="25">
        <f>VLOOKUP('[1]Proxy Group Ticker'!$B21,vldatabase,28,FALSE)</f>
        <v>38500</v>
      </c>
      <c r="L27" s="26">
        <f>IF(K27&gt;'[1]Kroll Size Adjustment'!$B$9,'[1]Kroll Size Adjustment'!$D$9,IF(K27&gt;'[1]Kroll Size Adjustment'!$B$10,'[1]Kroll Size Adjustment'!$D$10,IF(K27&gt;'[1]Kroll Size Adjustment'!$B$11,'[1]Kroll Size Adjustment'!$D$11,IF(K27&gt;'[1]Kroll Size Adjustment'!$B$12,'[1]Kroll Size Adjustment'!$D$12,IF(K27&gt;'[1]Kroll Size Adjustment'!$B$13,'[1]Kroll Size Adjustment'!$D$13,IF(K27&gt;'[1]Kroll Size Adjustment'!$B$14,'[1]Kroll Size Adjustment'!$D$14,IF(K27&gt;'[1]Kroll Size Adjustment'!$B$15,'[1]Kroll Size Adjustment'!$D$15,IF(K27&gt;'[1]Kroll Size Adjustment'!$B$16,'[1]Kroll Size Adjustment'!$D$16,"ERROR"))))))))</f>
        <v>3.3E-3</v>
      </c>
      <c r="M27" s="24">
        <f t="shared" si="6"/>
        <v>0.10629999999999999</v>
      </c>
      <c r="N27" s="2"/>
      <c r="Q27" s="27">
        <f t="shared" si="0"/>
        <v>0.10299999999999999</v>
      </c>
      <c r="R27" s="28"/>
      <c r="T27" s="27">
        <f t="shared" si="1"/>
        <v>0.10629999999999999</v>
      </c>
    </row>
    <row r="28" spans="1:20" ht="2.4500000000000002" customHeight="1" x14ac:dyDescent="0.25">
      <c r="A28" s="29"/>
      <c r="B28" s="12"/>
      <c r="C28" s="2"/>
      <c r="D28" s="24"/>
      <c r="E28" s="24"/>
      <c r="F28" s="24"/>
      <c r="G28" s="24"/>
      <c r="H28" s="24"/>
      <c r="I28" s="4"/>
      <c r="J28" s="30"/>
      <c r="K28" s="25"/>
      <c r="L28" s="26"/>
      <c r="M28" s="30"/>
      <c r="N28" s="2"/>
      <c r="R28" s="28"/>
      <c r="S28" s="31"/>
      <c r="T28" s="32"/>
    </row>
    <row r="29" spans="1:20" ht="16.5" x14ac:dyDescent="0.3">
      <c r="A29" s="29"/>
      <c r="B29" s="33" t="s">
        <v>26</v>
      </c>
      <c r="C29" s="2"/>
      <c r="D29" s="24"/>
      <c r="E29" s="24"/>
      <c r="F29" s="24"/>
      <c r="G29" s="24"/>
      <c r="H29" s="24"/>
      <c r="I29" s="4"/>
      <c r="J29" s="34">
        <f>AVERAGE(Q9:Q27)</f>
        <v>0.10660000000000001</v>
      </c>
      <c r="K29" s="25"/>
      <c r="L29" s="26"/>
      <c r="M29" s="34">
        <f>AVERAGE(T9:T27)</f>
        <v>0.11096842105263158</v>
      </c>
      <c r="N29" s="2"/>
      <c r="R29" s="28"/>
      <c r="S29" s="31" t="s">
        <v>27</v>
      </c>
      <c r="T29" s="35">
        <f>MIN(T9:T27)</f>
        <v>9.9099999999999994E-2</v>
      </c>
    </row>
    <row r="30" spans="1:20" ht="16.5" x14ac:dyDescent="0.3">
      <c r="A30" s="29"/>
      <c r="B30" s="36"/>
      <c r="C30" s="1"/>
      <c r="D30" s="34"/>
      <c r="E30" s="34"/>
      <c r="F30" s="37"/>
      <c r="G30" s="37"/>
      <c r="H30" s="37"/>
      <c r="I30" s="38"/>
      <c r="J30" s="39"/>
      <c r="K30" s="5"/>
      <c r="L30" s="38"/>
      <c r="M30" s="39"/>
      <c r="N30" s="40"/>
      <c r="O30" s="41"/>
      <c r="P30" s="41"/>
      <c r="Q30" s="41"/>
      <c r="S30" s="8" t="s">
        <v>28</v>
      </c>
      <c r="T30" s="35">
        <f>MAX(T9:T27)</f>
        <v>0.1244</v>
      </c>
    </row>
    <row r="31" spans="1:20" s="48" customFormat="1" ht="13.5" x14ac:dyDescent="0.25">
      <c r="A31" s="42" t="s">
        <v>1</v>
      </c>
      <c r="B31" s="43" t="str">
        <f>"Weighted average for dividend-paying stocks in the S&amp;P 500 based on data from "&amp;'[1]2025 03 Market DCF'!B413&amp;"."</f>
        <v>Weighted average for dividend-paying stocks in the S&amp;P 500 based on data from www.valueline.com (retrieved Mar 31, 2025).</v>
      </c>
      <c r="C31" s="44"/>
      <c r="D31" s="45"/>
      <c r="E31" s="45"/>
      <c r="F31" s="45"/>
      <c r="G31" s="45"/>
      <c r="H31" s="45"/>
      <c r="I31" s="45"/>
      <c r="J31" s="45"/>
      <c r="K31" s="46"/>
      <c r="L31" s="45"/>
      <c r="M31" s="45"/>
      <c r="N31" s="47"/>
      <c r="T31" s="49"/>
    </row>
    <row r="32" spans="1:20" s="48" customFormat="1" ht="13.35" customHeight="1" x14ac:dyDescent="0.25">
      <c r="A32" s="42" t="s">
        <v>2</v>
      </c>
      <c r="B32" s="50" t="str">
        <f>"Average of weighted average earnings growth rates from IBES, Value Line, and Zacks for dividend-paying stocks in the S&amp;P 500 based on data from "&amp;'[1]2025 03 Market DCF'!B414&amp;", "&amp;'[1]2025 03 Market DCF'!B413&amp;", and "&amp;'[1]2025 03 Market DCF'!B415&amp;".  Eliminated growth rates that were greater than 20%, as well as all negative values."</f>
        <v>Average of weighted average earnings growth rates from IBES, Value Line, and Zacks for dividend-paying stocks in the S&amp;P 500 based on data from LSEG, as provided by www.fidelity.com (retrieved Mar 31, 2025), www.valueline.com (retrieved Mar 31, 2025), and www.zacks.com (retrieved Mar 31, 2025).  Eliminated growth rates that were greater than 20%, as well as all negative values.</v>
      </c>
      <c r="C32" s="50"/>
      <c r="D32" s="50"/>
      <c r="E32" s="50"/>
      <c r="F32" s="50"/>
      <c r="G32" s="50"/>
      <c r="H32" s="50"/>
      <c r="I32" s="50"/>
      <c r="J32" s="50"/>
      <c r="K32" s="50"/>
      <c r="L32" s="50"/>
      <c r="M32" s="50"/>
      <c r="N32" s="47"/>
      <c r="T32" s="49"/>
    </row>
    <row r="33" spans="1:20" s="48" customFormat="1" ht="13.35" customHeight="1" x14ac:dyDescent="0.25">
      <c r="A33" s="42"/>
      <c r="B33" s="50"/>
      <c r="C33" s="50"/>
      <c r="D33" s="50"/>
      <c r="E33" s="50"/>
      <c r="F33" s="50"/>
      <c r="G33" s="50"/>
      <c r="H33" s="50"/>
      <c r="I33" s="50"/>
      <c r="J33" s="50"/>
      <c r="K33" s="50"/>
      <c r="L33" s="50"/>
      <c r="M33" s="50"/>
      <c r="N33" s="47"/>
      <c r="T33" s="49"/>
    </row>
    <row r="34" spans="1:20" s="48" customFormat="1" ht="13.5" x14ac:dyDescent="0.25">
      <c r="A34" s="42"/>
      <c r="B34" s="50"/>
      <c r="C34" s="50"/>
      <c r="D34" s="50"/>
      <c r="E34" s="50"/>
      <c r="F34" s="50"/>
      <c r="G34" s="50"/>
      <c r="H34" s="50"/>
      <c r="I34" s="50"/>
      <c r="J34" s="50"/>
      <c r="K34" s="50"/>
      <c r="L34" s="50"/>
      <c r="M34" s="50"/>
      <c r="N34" s="47"/>
      <c r="T34" s="49"/>
    </row>
    <row r="35" spans="1:20" s="48" customFormat="1" ht="13.5" x14ac:dyDescent="0.25">
      <c r="A35" s="51" t="s">
        <v>3</v>
      </c>
      <c r="B35" s="43" t="str">
        <f>"Average yield on 30-year Treasury bonds for six-months ending "&amp;'[1]Bond Yields'!B12&amp;" based on data from "&amp;'[1]Bond Yields'!B18&amp;"."</f>
        <v>Average yield on 30-year Treasury bonds for six-months ending Mar. 2025 based on data from https://fred.stlouisfed.org/.</v>
      </c>
      <c r="C35" s="43"/>
      <c r="D35" s="45"/>
      <c r="E35" s="45"/>
      <c r="F35" s="45"/>
      <c r="G35" s="45"/>
      <c r="H35" s="45"/>
      <c r="I35" s="45"/>
      <c r="J35" s="45"/>
      <c r="K35" s="46"/>
      <c r="L35" s="45"/>
      <c r="M35" s="45"/>
      <c r="N35" s="47"/>
      <c r="T35" s="49"/>
    </row>
    <row r="36" spans="1:20" s="48" customFormat="1" ht="13.5" x14ac:dyDescent="0.25">
      <c r="A36" s="51" t="s">
        <v>4</v>
      </c>
      <c r="B36" s="43" t="str">
        <f>'[1]Electric Utility Data'!B47</f>
        <v>The Value Line Investment Survey, Summary &amp; Index (Apr. 18, 2025).</v>
      </c>
      <c r="C36" s="52"/>
      <c r="D36" s="53"/>
      <c r="E36" s="53"/>
      <c r="F36" s="53"/>
      <c r="G36" s="53"/>
      <c r="H36" s="53"/>
      <c r="I36" s="53"/>
      <c r="J36" s="53"/>
      <c r="K36" s="54"/>
      <c r="L36" s="53"/>
      <c r="M36" s="53"/>
      <c r="N36" s="47"/>
      <c r="T36" s="49"/>
    </row>
    <row r="37" spans="1:20" s="48" customFormat="1" ht="13.5" x14ac:dyDescent="0.25">
      <c r="A37" s="51" t="s">
        <v>5</v>
      </c>
      <c r="B37" s="43" t="str">
        <f>'[1]Electric Utility Data'!B48</f>
        <v>The Value Line Investment Survey (Feb. 7, Mar. 7 and Apr. 18, 2025).</v>
      </c>
      <c r="C37" s="52"/>
      <c r="D37" s="53"/>
      <c r="E37" s="53"/>
      <c r="F37" s="53"/>
      <c r="G37" s="53"/>
      <c r="H37" s="53"/>
      <c r="I37" s="53"/>
      <c r="J37" s="53"/>
      <c r="K37" s="54"/>
      <c r="L37" s="53"/>
      <c r="M37" s="53"/>
      <c r="N37" s="47"/>
      <c r="T37" s="49"/>
    </row>
    <row r="38" spans="1:20" s="48" customFormat="1" ht="13.5" x14ac:dyDescent="0.25">
      <c r="A38" s="43" t="s">
        <v>6</v>
      </c>
      <c r="B38" s="43" t="str">
        <f>'[1]Kroll Size Adjustment'!A28</f>
        <v>Kroll, 2024 CRSP Deciles Size Premium, Cost of Capital Navigator (2025).</v>
      </c>
      <c r="C38" s="43"/>
      <c r="D38" s="45"/>
      <c r="E38" s="45"/>
      <c r="F38" s="45"/>
      <c r="G38" s="45"/>
      <c r="H38" s="45"/>
      <c r="I38" s="55"/>
      <c r="J38" s="55"/>
      <c r="K38" s="46"/>
      <c r="L38" s="55"/>
      <c r="M38" s="45"/>
      <c r="N38" s="47"/>
      <c r="T38" s="49"/>
    </row>
    <row r="40" spans="1:20" x14ac:dyDescent="0.25">
      <c r="D40" s="28"/>
      <c r="E40" s="28"/>
      <c r="H40" s="58"/>
      <c r="I40" s="8"/>
      <c r="J40" s="8"/>
    </row>
    <row r="41" spans="1:20" x14ac:dyDescent="0.25">
      <c r="A41" s="31" t="s">
        <v>29</v>
      </c>
      <c r="B41" s="31"/>
      <c r="D41" s="60">
        <f>'[1]7 (3)'!D35</f>
        <v>7.3599999999999999E-2</v>
      </c>
      <c r="E41" s="28"/>
      <c r="F41" s="8"/>
      <c r="G41" s="57" t="s">
        <v>27</v>
      </c>
      <c r="H41" s="28">
        <f>MIN(M9:M27)</f>
        <v>9.9099999999999994E-2</v>
      </c>
      <c r="I41" s="8"/>
      <c r="J41" s="8"/>
    </row>
    <row r="42" spans="1:20" x14ac:dyDescent="0.25">
      <c r="A42" s="31" t="s">
        <v>30</v>
      </c>
      <c r="B42" s="31"/>
      <c r="D42" s="61">
        <f>'[1]7 (3)'!D36</f>
        <v>0.15</v>
      </c>
      <c r="E42" s="28"/>
      <c r="F42" s="8"/>
      <c r="G42" s="57" t="s">
        <v>28</v>
      </c>
      <c r="H42" s="28">
        <f>MAX(M9:M27)</f>
        <v>0.1244</v>
      </c>
      <c r="I42" s="8"/>
      <c r="J42" s="8"/>
    </row>
  </sheetData>
  <mergeCells count="2">
    <mergeCell ref="D6:F6"/>
    <mergeCell ref="B32:M34"/>
  </mergeCells>
  <conditionalFormatting sqref="M9:M27 J9:J27">
    <cfRule type="expression" dxfId="1" priority="1">
      <formula>Q9="LOW"</formula>
    </cfRule>
    <cfRule type="expression" dxfId="0" priority="2">
      <formula>Q9="HIGH"</formula>
    </cfRule>
  </conditionalFormatting>
  <printOptions horizontalCentered="1"/>
  <pageMargins left="0.5" right="0.5" top="0.5" bottom="0.25" header="0.5" footer="0.5"/>
  <pageSetup scale="61" orientation="landscape" r:id="rId1"/>
  <headerFooter alignWithMargins="0">
    <oddFooter xml:space="preserve">&amp;RExhibit No. 9
Case No. IPC-E-25-16
J. Thompson, IPC
Page &amp;P of &amp;N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59BDF1-47B0-4EB4-B883-C30991587EB2}">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9</vt:lpstr>
      <vt:lpstr>Sheet1</vt:lpstr>
      <vt:lpstr>'9'!Print_Area</vt:lpstr>
    </vt:vector>
  </TitlesOfParts>
  <Company>Idaho Power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Davenport, Christy</dc:creator>
  <cp:lastModifiedBy>Davenport, Christy</cp:lastModifiedBy>
  <cp:lastPrinted>2025-05-29T15:43:24Z</cp:lastPrinted>
  <dcterms:created xsi:type="dcterms:W3CDTF">2025-05-29T15:42:54Z</dcterms:created>
  <dcterms:modified xsi:type="dcterms:W3CDTF">2025-05-29T15:43:52Z</dcterms:modified>
</cp:coreProperties>
</file>