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Noe\"/>
    </mc:Choice>
  </mc:AlternateContent>
  <xr:revisionPtr revIDLastSave="0" documentId="13_ncr:1_{C3F867DE-DA3B-4995-B265-A30E3A87384D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Ann Adj Summary" sheetId="8" r:id="rId1"/>
    <sheet name="Payroll-Source Page A" sheetId="2" r:id="rId2"/>
    <sheet name="2024 Actual Payroll-SourcePg1" sheetId="9" r:id="rId3"/>
    <sheet name="Payroll Tax-Source Pg2" sheetId="4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'2024 Actual Payroll-SourcePg1'!$A$1:$H$25</definedName>
    <definedName name="_xlnm.Print_Area" localSheetId="3">'Payroll Tax-Source Pg2'!$A$1:$F$27</definedName>
    <definedName name="_xlnm.Print_Area" localSheetId="1">'Payroll-Source Page A'!$A$1:$M$28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2" l="1"/>
  <c r="B7" i="9"/>
  <c r="B8" i="9"/>
  <c r="B9" i="9"/>
  <c r="B10" i="9"/>
  <c r="B11" i="9"/>
  <c r="B12" i="9"/>
  <c r="B13" i="9"/>
  <c r="B14" i="9"/>
  <c r="B15" i="9"/>
  <c r="B16" i="9"/>
  <c r="B17" i="9"/>
  <c r="B6" i="9"/>
  <c r="H18" i="9"/>
  <c r="G18" i="9"/>
  <c r="F17" i="9" l="1"/>
  <c r="F16" i="9"/>
  <c r="F15" i="9"/>
  <c r="F14" i="9"/>
  <c r="F13" i="9"/>
  <c r="F12" i="9"/>
  <c r="F11" i="9"/>
  <c r="F10" i="9"/>
  <c r="F9" i="9"/>
  <c r="F8" i="9"/>
  <c r="F7" i="9"/>
  <c r="F6" i="9"/>
  <c r="F18" i="9" l="1"/>
  <c r="A10" i="2" l="1"/>
  <c r="F23" i="9"/>
  <c r="F25" i="9" l="1"/>
  <c r="K10" i="2"/>
  <c r="C18" i="9"/>
  <c r="D18" i="9"/>
  <c r="E18" i="9"/>
  <c r="B18" i="9"/>
  <c r="A11" i="2"/>
  <c r="B20" i="9" l="1"/>
  <c r="L9" i="2"/>
  <c r="F20" i="9"/>
  <c r="D20" i="9"/>
  <c r="C20" i="9"/>
  <c r="E20" i="9"/>
  <c r="A12" i="2"/>
  <c r="A13" i="2" s="1"/>
  <c r="A14" i="2" s="1"/>
  <c r="A15" i="2" s="1"/>
  <c r="A16" i="2" s="1"/>
  <c r="L13" i="2" l="1"/>
  <c r="B9" i="4" l="1"/>
  <c r="C9" i="4" s="1"/>
  <c r="C8" i="4"/>
  <c r="C7" i="4"/>
  <c r="A20" i="2" l="1"/>
  <c r="A21" i="2" s="1"/>
  <c r="A22" i="2" s="1"/>
  <c r="A23" i="2" s="1"/>
  <c r="L15" i="2"/>
  <c r="L11" i="2" l="1"/>
  <c r="L12" i="2" l="1"/>
  <c r="L14" i="2" s="1"/>
  <c r="L16" i="2" l="1"/>
  <c r="L12" i="8" l="1"/>
  <c r="L20" i="2"/>
  <c r="L21" i="2" l="1"/>
  <c r="L22" i="2" s="1"/>
  <c r="L23" i="2" s="1"/>
  <c r="L16" i="8" s="1"/>
  <c r="L20" i="8" s="1"/>
</calcChain>
</file>

<file path=xl/sharedStrings.xml><?xml version="1.0" encoding="utf-8"?>
<sst xmlns="http://schemas.openxmlformats.org/spreadsheetml/2006/main" count="72" uniqueCount="63">
  <si>
    <t>Summary of Adjustments to 2025</t>
  </si>
  <si>
    <t xml:space="preserve">Operating Expenses </t>
  </si>
  <si>
    <t>(1)</t>
  </si>
  <si>
    <t>Line</t>
  </si>
  <si>
    <t>Source</t>
  </si>
  <si>
    <t>No.</t>
  </si>
  <si>
    <t>Page</t>
  </si>
  <si>
    <t>Amount</t>
  </si>
  <si>
    <t>A</t>
  </si>
  <si>
    <t>Operating Payroll - Annualizing Adjustment</t>
  </si>
  <si>
    <t>Total  Adjustments</t>
  </si>
  <si>
    <t>Idaho Power Company</t>
  </si>
  <si>
    <t xml:space="preserve"> Detail of Adjustments to 2024</t>
  </si>
  <si>
    <t>Operating Expenses</t>
  </si>
  <si>
    <t>Operating Payroll (Various accts)</t>
  </si>
  <si>
    <t>Actual Total Year 2024 ST Payroll</t>
  </si>
  <si>
    <t>Actual December 2024 ST Payroll</t>
  </si>
  <si>
    <t>Annualized December 2024 (Dec times 13)</t>
  </si>
  <si>
    <t xml:space="preserve">x 13  </t>
  </si>
  <si>
    <t>Increase Over 2024 Actual</t>
  </si>
  <si>
    <t>O&amp;M Percentage</t>
  </si>
  <si>
    <t>Annualized December 2025 O&amp;M ST payroll</t>
  </si>
  <si>
    <t>Benefit Loading Percent</t>
  </si>
  <si>
    <t>Annualized December 2025 O&amp;M ST w/Loading</t>
  </si>
  <si>
    <t>2025 Operating Payroll SSA (Various accts)</t>
  </si>
  <si>
    <t>2025 O&amp;M Labor FCST</t>
  </si>
  <si>
    <t>Annualized December 2024 O&amp;M ST w/Loading</t>
  </si>
  <si>
    <t xml:space="preserve">Total 2025 O&amp;M Labor </t>
  </si>
  <si>
    <t>Adjustment to Operating Expense for SSA</t>
  </si>
  <si>
    <t>2024 ACTUAL for 111 - STRAIGHT TIME PAYROLL</t>
  </si>
  <si>
    <t>Source Page 1</t>
  </si>
  <si>
    <t>By Account and Month</t>
  </si>
  <si>
    <t>1 - O&amp;M Adjusted</t>
  </si>
  <si>
    <t>2 - Construction</t>
  </si>
  <si>
    <t>3 - Other</t>
  </si>
  <si>
    <t>242 Accounts</t>
  </si>
  <si>
    <t>Total</t>
  </si>
  <si>
    <t>Bridger Labor</t>
  </si>
  <si>
    <t>1 - O&amp;M Total</t>
  </si>
  <si>
    <t>Jan,24</t>
  </si>
  <si>
    <t>Feb,24</t>
  </si>
  <si>
    <t>Mar,24</t>
  </si>
  <si>
    <t>Apr,24</t>
  </si>
  <si>
    <t>May,24</t>
  </si>
  <si>
    <t>Jun,24</t>
  </si>
  <si>
    <t>Jul,24</t>
  </si>
  <si>
    <t>Aug,24</t>
  </si>
  <si>
    <t>Sep,24</t>
  </si>
  <si>
    <t>Oct,24</t>
  </si>
  <si>
    <t>Nov,24</t>
  </si>
  <si>
    <t>Dec,24</t>
  </si>
  <si>
    <t>% of Total</t>
  </si>
  <si>
    <t>Annualized December ( x 13)</t>
  </si>
  <si>
    <t>Annualized Payroll Growth Factor</t>
  </si>
  <si>
    <t xml:space="preserve">2025 Actual Benefits Loading % </t>
  </si>
  <si>
    <t>Source Page 2</t>
  </si>
  <si>
    <t>FEB YTD 2025</t>
  </si>
  <si>
    <t>111 - STRAIGHT TIME PAYROLL</t>
  </si>
  <si>
    <t>131 - INDIRECT BENEFIT LOADING</t>
  </si>
  <si>
    <t>140 - TAXES-EMPLOYER PAID</t>
  </si>
  <si>
    <t xml:space="preserve"> Subtotal loading</t>
  </si>
  <si>
    <t>December 2025 Structured Salary Adjustment</t>
  </si>
  <si>
    <t>2025 Salary Structure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</si>
</sst>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&quot;$&quot;\ #,##0_);\(&quot;$&quot;\ #,##0\)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name val="Microsoft Sans Serif"/>
      <family val="2"/>
    </font>
    <font>
      <sz val="10"/>
      <name val="Microsoft Sans Serif"/>
      <family val="2"/>
    </font>
    <font>
      <sz val="12"/>
      <name val="Microsoft Sans Serif"/>
      <family val="2"/>
    </font>
    <font>
      <b/>
      <sz val="10"/>
      <name val="Microsoft Sans Serif"/>
      <family val="2"/>
    </font>
    <font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 Unicode MS"/>
      <family val="2"/>
    </font>
    <font>
      <b/>
      <sz val="10"/>
      <name val="Arial Unicode MS"/>
      <family val="2"/>
    </font>
    <font>
      <b/>
      <sz val="13.5"/>
      <name val="MS Sans Serif"/>
      <family val="2"/>
    </font>
    <font>
      <sz val="8"/>
      <color indexed="13"/>
      <name val="Microsoft Sans Serif"/>
      <family val="2"/>
    </font>
    <font>
      <sz val="12"/>
      <name val="MS Sans Serif"/>
      <family val="2"/>
    </font>
    <font>
      <sz val="10"/>
      <color indexed="13"/>
      <name val="Microsoft Sans Serif"/>
      <family val="2"/>
    </font>
    <font>
      <b/>
      <sz val="12"/>
      <name val="MS Sans Serif"/>
      <family val="2"/>
    </font>
    <font>
      <u/>
      <sz val="8"/>
      <name val="Arial"/>
      <family val="2"/>
    </font>
    <font>
      <b/>
      <sz val="8"/>
      <name val="Arial"/>
      <family val="2"/>
    </font>
    <font>
      <sz val="12"/>
      <color theme="1"/>
      <name val="Tahoma"/>
      <family val="2"/>
    </font>
    <font>
      <u/>
      <sz val="10"/>
      <name val="Microsoft Sans Serif"/>
      <family val="2"/>
    </font>
    <font>
      <u val="singleAccounting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mediumGray">
        <fgColor indexed="22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7" fillId="0" borderId="2">
      <alignment horizontal="center"/>
    </xf>
    <xf numFmtId="3" fontId="6" fillId="0" borderId="0" applyFont="0" applyFill="0" applyBorder="0" applyAlignment="0" applyProtection="0"/>
    <xf numFmtId="0" fontId="6" fillId="3" borderId="0" applyNumberFormat="0" applyFont="0" applyBorder="0" applyAlignment="0" applyProtection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</cellStyleXfs>
  <cellXfs count="82">
    <xf numFmtId="0" fontId="0" fillId="0" borderId="0" xfId="0"/>
    <xf numFmtId="164" fontId="5" fillId="0" borderId="0" xfId="1" applyNumberFormat="1" applyFont="1" applyFill="1" applyAlignment="1">
      <alignment horizontal="right"/>
    </xf>
    <xf numFmtId="4" fontId="0" fillId="0" borderId="0" xfId="0" applyNumberFormat="1"/>
    <xf numFmtId="43" fontId="0" fillId="0" borderId="0" xfId="1" applyFont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quotePrefix="1" applyFont="1" applyAlignment="1">
      <alignment horizontal="center"/>
    </xf>
    <xf numFmtId="164" fontId="10" fillId="0" borderId="0" xfId="1" applyNumberFormat="1" applyFont="1" applyFill="1"/>
    <xf numFmtId="0" fontId="10" fillId="0" borderId="1" xfId="0" applyFont="1" applyBorder="1" applyAlignment="1">
      <alignment horizontal="center"/>
    </xf>
    <xf numFmtId="164" fontId="10" fillId="0" borderId="1" xfId="1" applyNumberFormat="1" applyFont="1" applyFill="1" applyBorder="1" applyAlignment="1">
      <alignment horizontal="center"/>
    </xf>
    <xf numFmtId="10" fontId="10" fillId="0" borderId="0" xfId="0" applyNumberFormat="1" applyFont="1"/>
    <xf numFmtId="164" fontId="10" fillId="0" borderId="0" xfId="0" applyNumberFormat="1" applyFont="1"/>
    <xf numFmtId="43" fontId="9" fillId="0" borderId="0" xfId="1" applyFont="1" applyFill="1"/>
    <xf numFmtId="0" fontId="10" fillId="0" borderId="0" xfId="0" quotePrefix="1" applyFont="1" applyAlignment="1">
      <alignment horizontal="left"/>
    </xf>
    <xf numFmtId="10" fontId="10" fillId="0" borderId="1" xfId="0" applyNumberFormat="1" applyFont="1" applyBorder="1"/>
    <xf numFmtId="10" fontId="10" fillId="0" borderId="1" xfId="2" applyNumberFormat="1" applyFont="1" applyFill="1" applyBorder="1"/>
    <xf numFmtId="164" fontId="10" fillId="0" borderId="1" xfId="0" applyNumberFormat="1" applyFont="1" applyBorder="1"/>
    <xf numFmtId="166" fontId="10" fillId="0" borderId="3" xfId="13" applyNumberFormat="1" applyFont="1" applyFill="1" applyBorder="1"/>
    <xf numFmtId="166" fontId="10" fillId="0" borderId="0" xfId="13" applyNumberFormat="1" applyFont="1" applyFill="1"/>
    <xf numFmtId="166" fontId="10" fillId="0" borderId="3" xfId="13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5" applyFont="1"/>
    <xf numFmtId="0" fontId="4" fillId="0" borderId="0" xfId="5"/>
    <xf numFmtId="0" fontId="14" fillId="0" borderId="0" xfId="5" applyFont="1"/>
    <xf numFmtId="0" fontId="15" fillId="0" borderId="0" xfId="5" applyFont="1" applyAlignment="1">
      <alignment horizontal="center"/>
    </xf>
    <xf numFmtId="0" fontId="14" fillId="4" borderId="4" xfId="5" applyFont="1" applyFill="1" applyBorder="1" applyProtection="1">
      <protection locked="0"/>
    </xf>
    <xf numFmtId="43" fontId="18" fillId="0" borderId="0" xfId="4" applyFont="1"/>
    <xf numFmtId="0" fontId="4" fillId="0" borderId="0" xfId="5" applyAlignment="1">
      <alignment horizontal="center"/>
    </xf>
    <xf numFmtId="0" fontId="4" fillId="0" borderId="0" xfId="0" applyFont="1"/>
    <xf numFmtId="0" fontId="15" fillId="4" borderId="5" xfId="5" applyFont="1" applyFill="1" applyBorder="1" applyProtection="1">
      <protection locked="0"/>
    </xf>
    <xf numFmtId="37" fontId="4" fillId="0" borderId="0" xfId="5" applyNumberFormat="1"/>
    <xf numFmtId="0" fontId="4" fillId="0" borderId="0" xfId="5" quotePrefix="1" applyAlignment="1">
      <alignment horizontal="center"/>
    </xf>
    <xf numFmtId="0" fontId="3" fillId="0" borderId="0" xfId="5" applyFont="1"/>
    <xf numFmtId="164" fontId="23" fillId="0" borderId="0" xfId="5" applyNumberFormat="1" applyFont="1"/>
    <xf numFmtId="0" fontId="24" fillId="0" borderId="0" xfId="5" applyFont="1" applyAlignment="1">
      <alignment horizontal="center"/>
    </xf>
    <xf numFmtId="0" fontId="24" fillId="0" borderId="0" xfId="5" applyFont="1"/>
    <xf numFmtId="37" fontId="24" fillId="0" borderId="0" xfId="5" applyNumberFormat="1" applyFont="1"/>
    <xf numFmtId="0" fontId="25" fillId="0" borderId="0" xfId="5" applyFont="1"/>
    <xf numFmtId="0" fontId="24" fillId="0" borderId="1" xfId="5" applyFont="1" applyBorder="1" applyAlignment="1">
      <alignment horizontal="center"/>
    </xf>
    <xf numFmtId="37" fontId="24" fillId="0" borderId="1" xfId="5" applyNumberFormat="1" applyFont="1" applyBorder="1" applyAlignment="1">
      <alignment horizontal="center"/>
    </xf>
    <xf numFmtId="37" fontId="24" fillId="0" borderId="0" xfId="5" applyNumberFormat="1" applyFont="1" applyAlignment="1">
      <alignment horizontal="center"/>
    </xf>
    <xf numFmtId="0" fontId="26" fillId="0" borderId="0" xfId="5" applyFont="1"/>
    <xf numFmtId="0" fontId="24" fillId="0" borderId="0" xfId="5" applyFont="1" applyAlignment="1">
      <alignment horizontal="right"/>
    </xf>
    <xf numFmtId="167" fontId="24" fillId="0" borderId="0" xfId="5" applyNumberFormat="1" applyFont="1"/>
    <xf numFmtId="0" fontId="24" fillId="0" borderId="0" xfId="5" quotePrefix="1" applyFont="1"/>
    <xf numFmtId="37" fontId="24" fillId="0" borderId="1" xfId="5" applyNumberFormat="1" applyFont="1" applyBorder="1"/>
    <xf numFmtId="5" fontId="24" fillId="0" borderId="0" xfId="5" applyNumberFormat="1" applyFont="1"/>
    <xf numFmtId="5" fontId="24" fillId="0" borderId="3" xfId="5" applyNumberFormat="1" applyFont="1" applyBorder="1"/>
    <xf numFmtId="4" fontId="4" fillId="0" borderId="0" xfId="5" applyNumberFormat="1"/>
    <xf numFmtId="0" fontId="27" fillId="2" borderId="0" xfId="5" applyFont="1" applyFill="1" applyAlignment="1" applyProtection="1">
      <alignment horizontal="center"/>
      <protection locked="0"/>
    </xf>
    <xf numFmtId="0" fontId="13" fillId="2" borderId="0" xfId="5" applyFont="1" applyFill="1" applyProtection="1">
      <protection locked="0"/>
    </xf>
    <xf numFmtId="164" fontId="13" fillId="0" borderId="0" xfId="1" applyNumberFormat="1" applyFont="1" applyFill="1" applyBorder="1"/>
    <xf numFmtId="165" fontId="4" fillId="0" borderId="0" xfId="5" applyNumberFormat="1"/>
    <xf numFmtId="165" fontId="13" fillId="0" borderId="0" xfId="2" applyNumberFormat="1" applyFont="1" applyFill="1" applyBorder="1"/>
    <xf numFmtId="0" fontId="13" fillId="0" borderId="0" xfId="5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quotePrefix="1" applyFont="1" applyAlignment="1">
      <alignment horizontal="right"/>
    </xf>
    <xf numFmtId="0" fontId="13" fillId="0" borderId="0" xfId="0" applyFont="1"/>
    <xf numFmtId="10" fontId="28" fillId="0" borderId="0" xfId="2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4" fontId="15" fillId="5" borderId="5" xfId="14" applyNumberFormat="1" applyFont="1" applyFill="1" applyBorder="1"/>
    <xf numFmtId="0" fontId="29" fillId="0" borderId="0" xfId="0" applyFont="1"/>
    <xf numFmtId="0" fontId="30" fillId="0" borderId="0" xfId="0" applyFont="1"/>
    <xf numFmtId="164" fontId="14" fillId="0" borderId="0" xfId="14" applyNumberFormat="1" applyFont="1" applyFill="1"/>
    <xf numFmtId="17" fontId="15" fillId="4" borderId="4" xfId="5" quotePrefix="1" applyNumberFormat="1" applyFont="1" applyFill="1" applyBorder="1" applyAlignment="1">
      <alignment horizontal="center"/>
    </xf>
    <xf numFmtId="164" fontId="14" fillId="0" borderId="4" xfId="14" applyNumberFormat="1" applyFont="1" applyFill="1" applyBorder="1"/>
    <xf numFmtId="10" fontId="16" fillId="0" borderId="4" xfId="2" applyNumberFormat="1" applyFont="1" applyFill="1" applyBorder="1" applyAlignment="1">
      <alignment horizontal="center"/>
    </xf>
    <xf numFmtId="10" fontId="17" fillId="0" borderId="4" xfId="2" applyNumberFormat="1" applyFont="1" applyFill="1" applyBorder="1" applyAlignment="1">
      <alignment horizontal="center"/>
    </xf>
    <xf numFmtId="10" fontId="17" fillId="0" borderId="5" xfId="2" applyNumberFormat="1" applyFont="1" applyFill="1" applyBorder="1" applyAlignment="1">
      <alignment horizontal="center"/>
    </xf>
    <xf numFmtId="164" fontId="4" fillId="0" borderId="0" xfId="5" applyNumberFormat="1"/>
    <xf numFmtId="164" fontId="31" fillId="0" borderId="0" xfId="1" applyNumberFormat="1" applyFont="1" applyFill="1" applyBorder="1"/>
    <xf numFmtId="166" fontId="10" fillId="0" borderId="0" xfId="13" applyNumberFormat="1" applyFont="1" applyFill="1" applyBorder="1"/>
    <xf numFmtId="0" fontId="4" fillId="0" borderId="0" xfId="5" applyFill="1"/>
    <xf numFmtId="0" fontId="13" fillId="0" borderId="0" xfId="0" applyFont="1" applyFill="1"/>
    <xf numFmtId="0" fontId="0" fillId="0" borderId="0" xfId="0" applyFill="1"/>
    <xf numFmtId="0" fontId="13" fillId="0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10" fontId="28" fillId="0" borderId="0" xfId="2" applyNumberFormat="1" applyFont="1" applyFill="1" applyBorder="1"/>
    <xf numFmtId="0" fontId="22" fillId="0" borderId="0" xfId="5" applyFont="1" applyAlignment="1">
      <alignment horizontal="center"/>
    </xf>
    <xf numFmtId="0" fontId="8" fillId="0" borderId="0" xfId="0" applyFont="1" applyAlignment="1">
      <alignment horizontal="center"/>
    </xf>
  </cellXfs>
  <cellStyles count="28">
    <cellStyle name="Comma" xfId="1" builtinId="3"/>
    <cellStyle name="Comma 2" xfId="3" xr:uid="{00000000-0005-0000-0000-000001000000}"/>
    <cellStyle name="Comma 2 2" xfId="4" xr:uid="{00000000-0005-0000-0000-000002000000}"/>
    <cellStyle name="Comma 2 3" xfId="14" xr:uid="{00000000-0005-0000-0000-000003000000}"/>
    <cellStyle name="Comma 3" xfId="15" xr:uid="{00000000-0005-0000-0000-000004000000}"/>
    <cellStyle name="Comma 4" xfId="16" xr:uid="{00000000-0005-0000-0000-000005000000}"/>
    <cellStyle name="Comma 5" xfId="27" xr:uid="{00000000-0005-0000-0000-000006000000}"/>
    <cellStyle name="Currency 2" xfId="13" xr:uid="{00000000-0005-0000-0000-000007000000}"/>
    <cellStyle name="Normal" xfId="0" builtinId="0"/>
    <cellStyle name="Normal 2" xfId="5" xr:uid="{00000000-0005-0000-0000-000009000000}"/>
    <cellStyle name="Normal 2 2" xfId="17" xr:uid="{00000000-0005-0000-0000-00000A000000}"/>
    <cellStyle name="Normal 3" xfId="18" xr:uid="{00000000-0005-0000-0000-00000B000000}"/>
    <cellStyle name="Normal 4" xfId="19" xr:uid="{00000000-0005-0000-0000-00000C000000}"/>
    <cellStyle name="Normal 5" xfId="20" xr:uid="{00000000-0005-0000-0000-00000D000000}"/>
    <cellStyle name="Normal 6" xfId="21" xr:uid="{00000000-0005-0000-0000-00000E000000}"/>
    <cellStyle name="Normal 7" xfId="22" xr:uid="{00000000-0005-0000-0000-00000F000000}"/>
    <cellStyle name="Normal 8" xfId="23" xr:uid="{00000000-0005-0000-0000-000010000000}"/>
    <cellStyle name="Normal 9" xfId="26" xr:uid="{00000000-0005-0000-0000-000011000000}"/>
    <cellStyle name="Percent" xfId="2" builtinId="5"/>
    <cellStyle name="Percent 2" xfId="6" xr:uid="{00000000-0005-0000-0000-000013000000}"/>
    <cellStyle name="Percent 3" xfId="24" xr:uid="{00000000-0005-0000-0000-000014000000}"/>
    <cellStyle name="Percent 4" xfId="25" xr:uid="{00000000-0005-0000-0000-000015000000}"/>
    <cellStyle name="PSChar" xfId="7" xr:uid="{00000000-0005-0000-0000-000016000000}"/>
    <cellStyle name="PSDate" xfId="8" xr:uid="{00000000-0005-0000-0000-000017000000}"/>
    <cellStyle name="PSDec" xfId="9" xr:uid="{00000000-0005-0000-0000-000018000000}"/>
    <cellStyle name="PSHeading" xfId="10" xr:uid="{00000000-0005-0000-0000-000019000000}"/>
    <cellStyle name="PSInt" xfId="11" xr:uid="{00000000-0005-0000-0000-00001A000000}"/>
    <cellStyle name="PSSpacer" xfId="12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zoomScaleNormal="100" zoomScaleSheetLayoutView="90" workbookViewId="0">
      <selection activeCell="C28" sqref="C28"/>
    </sheetView>
  </sheetViews>
  <sheetFormatPr defaultColWidth="9.140625" defaultRowHeight="12.75"/>
  <cols>
    <col min="1" max="1" width="9.140625" style="24"/>
    <col min="2" max="2" width="1.85546875" style="24" customWidth="1"/>
    <col min="3" max="3" width="8.7109375" style="24" customWidth="1"/>
    <col min="4" max="4" width="1.85546875" style="24" customWidth="1"/>
    <col min="5" max="5" width="6.42578125" style="24" customWidth="1"/>
    <col min="6" max="8" width="9.140625" style="24"/>
    <col min="9" max="9" width="3.85546875" style="24" customWidth="1"/>
    <col min="10" max="10" width="2.85546875" style="24" customWidth="1"/>
    <col min="11" max="11" width="13.85546875" style="24" customWidth="1"/>
    <col min="12" max="12" width="18.42578125" style="24" customWidth="1"/>
    <col min="13" max="13" width="6.42578125" style="24" customWidth="1"/>
    <col min="14" max="16384" width="9.140625" style="24"/>
  </cols>
  <sheetData>
    <row r="1" spans="1:15" ht="15">
      <c r="A1" s="63"/>
      <c r="B1" s="63"/>
      <c r="C1" s="63"/>
      <c r="D1" s="63"/>
      <c r="E1" s="63"/>
    </row>
    <row r="2" spans="1:15">
      <c r="A2" s="29"/>
      <c r="C2" s="29"/>
      <c r="L2" s="32"/>
    </row>
    <row r="3" spans="1:15" ht="19.5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5" ht="19.5">
      <c r="A4" s="80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5" ht="15" customHeight="1">
      <c r="L5" s="33" t="s">
        <v>2</v>
      </c>
    </row>
    <row r="6" spans="1:15" ht="26.25" customHeight="1">
      <c r="D6" s="34"/>
      <c r="N6" s="35"/>
      <c r="O6" s="35"/>
    </row>
    <row r="7" spans="1:15" ht="15.75">
      <c r="A7" s="36" t="s">
        <v>3</v>
      </c>
      <c r="B7" s="37"/>
      <c r="C7" s="36" t="s">
        <v>4</v>
      </c>
      <c r="D7" s="37"/>
      <c r="E7" s="37"/>
      <c r="F7" s="37"/>
      <c r="G7" s="37"/>
      <c r="H7" s="37"/>
      <c r="I7" s="37"/>
      <c r="J7" s="37"/>
      <c r="K7" s="37"/>
      <c r="L7" s="38"/>
      <c r="N7" s="39"/>
      <c r="O7" s="39"/>
    </row>
    <row r="8" spans="1:15" ht="15.75">
      <c r="A8" s="40" t="s">
        <v>5</v>
      </c>
      <c r="B8" s="37"/>
      <c r="C8" s="40" t="s">
        <v>6</v>
      </c>
      <c r="D8" s="37"/>
      <c r="E8" s="37"/>
      <c r="F8" s="37"/>
      <c r="G8" s="37"/>
      <c r="H8" s="37"/>
      <c r="I8" s="37"/>
      <c r="J8" s="37"/>
      <c r="K8" s="37"/>
      <c r="L8" s="41" t="s">
        <v>7</v>
      </c>
    </row>
    <row r="9" spans="1:15" ht="15.75">
      <c r="A9" s="36"/>
      <c r="B9" s="37"/>
      <c r="C9" s="36"/>
      <c r="D9" s="37"/>
      <c r="E9" s="37"/>
      <c r="F9" s="37"/>
      <c r="G9" s="37"/>
      <c r="H9" s="37"/>
      <c r="I9" s="37"/>
      <c r="J9" s="37"/>
      <c r="K9" s="37"/>
      <c r="L9" s="42"/>
    </row>
    <row r="10" spans="1:15" ht="15.75">
      <c r="A10" s="36"/>
      <c r="B10" s="37"/>
      <c r="C10" s="36"/>
      <c r="D10" s="43"/>
      <c r="E10" s="37"/>
      <c r="F10" s="37"/>
      <c r="G10" s="37"/>
      <c r="H10" s="37"/>
      <c r="I10" s="37"/>
      <c r="J10" s="37"/>
      <c r="K10" s="37"/>
      <c r="L10" s="38"/>
    </row>
    <row r="11" spans="1:15" ht="9.75" customHeight="1">
      <c r="A11" s="36"/>
      <c r="B11" s="37"/>
      <c r="C11" s="36"/>
      <c r="D11" s="43"/>
      <c r="E11" s="37"/>
      <c r="F11" s="37"/>
      <c r="G11" s="37"/>
      <c r="H11" s="37"/>
      <c r="I11" s="37"/>
      <c r="J11" s="37"/>
      <c r="K11" s="37"/>
      <c r="L11" s="38"/>
    </row>
    <row r="12" spans="1:15" ht="20.25" customHeight="1">
      <c r="A12" s="36">
        <v>1</v>
      </c>
      <c r="B12" s="37"/>
      <c r="C12" s="36" t="s">
        <v>8</v>
      </c>
      <c r="D12" s="44"/>
      <c r="E12" s="37" t="s">
        <v>9</v>
      </c>
      <c r="F12" s="37"/>
      <c r="G12" s="37"/>
      <c r="H12" s="37"/>
      <c r="I12" s="37"/>
      <c r="J12" s="37"/>
      <c r="K12" s="37"/>
      <c r="L12" s="45">
        <f>'Payroll-Source Page A'!L16</f>
        <v>1724869.4400465388</v>
      </c>
    </row>
    <row r="13" spans="1:15" ht="15.75">
      <c r="A13" s="36"/>
      <c r="B13" s="37"/>
      <c r="C13" s="36"/>
      <c r="D13" s="37"/>
      <c r="E13" s="37"/>
      <c r="F13" s="46"/>
      <c r="G13" s="37"/>
      <c r="H13" s="37"/>
      <c r="I13" s="37"/>
      <c r="J13" s="37"/>
      <c r="K13" s="37"/>
      <c r="L13" s="38"/>
    </row>
    <row r="14" spans="1:15" ht="15.75">
      <c r="A14" s="36"/>
      <c r="B14" s="37"/>
      <c r="C14" s="36"/>
      <c r="D14" s="43"/>
      <c r="E14" s="37"/>
      <c r="F14" s="37"/>
      <c r="G14" s="37"/>
      <c r="H14" s="37"/>
      <c r="I14" s="37"/>
      <c r="J14" s="37"/>
      <c r="K14" s="37"/>
      <c r="L14" s="38"/>
    </row>
    <row r="15" spans="1:15" ht="15.75">
      <c r="A15" s="36"/>
      <c r="B15" s="37"/>
      <c r="C15" s="36"/>
      <c r="D15" s="37"/>
      <c r="E15" s="37"/>
      <c r="F15" s="37"/>
      <c r="G15" s="37"/>
      <c r="H15" s="37"/>
      <c r="I15" s="37"/>
      <c r="J15" s="37"/>
      <c r="K15" s="37"/>
      <c r="L15" s="38"/>
    </row>
    <row r="16" spans="1:15" ht="15.75">
      <c r="A16" s="36">
        <v>2</v>
      </c>
      <c r="B16" s="37"/>
      <c r="C16" s="36" t="s">
        <v>8</v>
      </c>
      <c r="D16" s="37"/>
      <c r="E16" s="46" t="s">
        <v>62</v>
      </c>
      <c r="F16" s="37"/>
      <c r="G16" s="37"/>
      <c r="H16" s="37"/>
      <c r="I16" s="37"/>
      <c r="J16" s="37"/>
      <c r="K16" s="37"/>
      <c r="L16" s="47">
        <f>'Payroll-Source Page A'!L23</f>
        <v>6286440.7423868505</v>
      </c>
    </row>
    <row r="17" spans="1:12" ht="15.75">
      <c r="A17" s="36"/>
      <c r="B17" s="37"/>
      <c r="C17" s="36"/>
      <c r="D17" s="37"/>
      <c r="E17" s="46"/>
      <c r="F17" s="37"/>
      <c r="G17" s="37"/>
      <c r="H17" s="37"/>
      <c r="I17" s="37"/>
      <c r="J17" s="37"/>
      <c r="K17" s="37"/>
      <c r="L17" s="38"/>
    </row>
    <row r="18" spans="1:12" ht="15.75">
      <c r="A18" s="36"/>
      <c r="B18" s="37"/>
      <c r="C18" s="36"/>
      <c r="D18" s="37"/>
      <c r="E18" s="37"/>
      <c r="G18" s="37"/>
      <c r="H18" s="37"/>
      <c r="I18" s="37"/>
      <c r="J18" s="37"/>
      <c r="K18" s="37"/>
      <c r="L18" s="48"/>
    </row>
    <row r="19" spans="1:12" ht="15.75">
      <c r="A19" s="36"/>
      <c r="B19" s="37"/>
      <c r="C19" s="36"/>
      <c r="D19" s="37"/>
      <c r="E19" s="37"/>
      <c r="F19" s="37"/>
      <c r="G19" s="37"/>
      <c r="H19" s="37"/>
      <c r="I19" s="37"/>
      <c r="J19" s="37"/>
      <c r="K19" s="37"/>
    </row>
    <row r="20" spans="1:12" ht="16.5" thickBot="1">
      <c r="A20" s="36">
        <v>3</v>
      </c>
      <c r="B20" s="37"/>
      <c r="C20" s="36"/>
      <c r="D20" s="37"/>
      <c r="E20" s="37"/>
      <c r="F20" s="43" t="s">
        <v>10</v>
      </c>
      <c r="G20" s="37"/>
      <c r="H20" s="37"/>
      <c r="I20" s="37"/>
      <c r="J20" s="37"/>
      <c r="K20" s="37"/>
      <c r="L20" s="49">
        <f>SUM(L12:L16)</f>
        <v>8011310.1824333891</v>
      </c>
    </row>
    <row r="21" spans="1:12" ht="13.5" thickTop="1"/>
  </sheetData>
  <mergeCells count="2">
    <mergeCell ref="A3:L3"/>
    <mergeCell ref="A4:L4"/>
  </mergeCells>
  <pageMargins left="0.75" right="0.75" top="1" bottom="1" header="0.5" footer="0.5"/>
  <pageSetup scale="96" orientation="portrait" r:id="rId1"/>
  <headerFooter scaleWithDoc="0" alignWithMargins="0">
    <oddFooter xml:space="preserve">&amp;RExhibit No. 27
Case No. IPC-E-25-16
K. Noe, IPC
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3"/>
  <sheetViews>
    <sheetView zoomScale="90" zoomScaleNormal="90" zoomScaleSheetLayoutView="80" workbookViewId="0">
      <selection activeCell="L23" sqref="L23"/>
    </sheetView>
  </sheetViews>
  <sheetFormatPr defaultColWidth="9.140625" defaultRowHeight="15.75"/>
  <cols>
    <col min="1" max="1" width="9.140625" style="5"/>
    <col min="2" max="2" width="1" style="4" customWidth="1"/>
    <col min="3" max="3" width="9.140625" style="5"/>
    <col min="4" max="4" width="2.85546875" style="4" customWidth="1"/>
    <col min="5" max="5" width="2.7109375" style="4" customWidth="1"/>
    <col min="6" max="6" width="7.85546875" style="4" customWidth="1"/>
    <col min="7" max="7" width="10.85546875" style="4" customWidth="1"/>
    <col min="8" max="8" width="9.140625" style="4"/>
    <col min="9" max="9" width="4.5703125" style="4" customWidth="1"/>
    <col min="10" max="10" width="18.42578125" style="4" customWidth="1"/>
    <col min="11" max="11" width="18.42578125" style="6" customWidth="1"/>
    <col min="12" max="12" width="20.85546875" style="4" bestFit="1" customWidth="1"/>
    <col min="13" max="13" width="3.7109375" style="4" customWidth="1"/>
    <col min="14" max="14" width="21.42578125" style="4" bestFit="1" customWidth="1"/>
    <col min="15" max="15" width="10.85546875" style="4" bestFit="1" customWidth="1"/>
    <col min="16" max="16" width="9.140625" style="4"/>
    <col min="17" max="17" width="12.42578125" style="4" customWidth="1"/>
    <col min="18" max="16384" width="9.140625" style="4"/>
  </cols>
  <sheetData>
    <row r="1" spans="1:18">
      <c r="A1" s="81" t="s">
        <v>11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61" t="s">
        <v>8</v>
      </c>
    </row>
    <row r="2" spans="1:18">
      <c r="A2" s="81" t="s">
        <v>12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8">
      <c r="A3" s="81" t="s">
        <v>13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8">
      <c r="J4" s="6"/>
      <c r="L4" s="7" t="s">
        <v>2</v>
      </c>
    </row>
    <row r="5" spans="1:18">
      <c r="A5" s="5" t="s">
        <v>3</v>
      </c>
      <c r="B5" s="6"/>
      <c r="C5" s="5" t="s">
        <v>4</v>
      </c>
      <c r="D5" s="6"/>
      <c r="E5" s="6"/>
      <c r="F5" s="6"/>
      <c r="G5" s="6"/>
      <c r="H5" s="6"/>
      <c r="I5" s="6"/>
      <c r="J5" s="6"/>
      <c r="L5" s="8"/>
    </row>
    <row r="6" spans="1:18">
      <c r="A6" s="9" t="s">
        <v>5</v>
      </c>
      <c r="B6" s="6"/>
      <c r="C6" s="9" t="s">
        <v>6</v>
      </c>
      <c r="D6" s="6"/>
      <c r="E6" s="6"/>
      <c r="F6" s="6"/>
      <c r="G6" s="6"/>
      <c r="H6" s="6"/>
      <c r="I6" s="6"/>
      <c r="J6" s="6"/>
      <c r="L6" s="10" t="s">
        <v>7</v>
      </c>
      <c r="N6" s="64"/>
    </row>
    <row r="7" spans="1:18">
      <c r="D7" s="6"/>
      <c r="E7" s="6" t="s">
        <v>14</v>
      </c>
      <c r="F7" s="6"/>
      <c r="K7" s="11"/>
      <c r="L7" s="12"/>
    </row>
    <row r="8" spans="1:18">
      <c r="D8" s="6"/>
      <c r="E8" s="6"/>
      <c r="F8" s="6"/>
      <c r="K8" s="11"/>
      <c r="L8" s="12"/>
      <c r="N8"/>
      <c r="O8"/>
      <c r="P8"/>
    </row>
    <row r="9" spans="1:18">
      <c r="A9" s="5">
        <v>1</v>
      </c>
      <c r="C9" s="5">
        <v>1</v>
      </c>
      <c r="D9" s="6"/>
      <c r="E9" s="6"/>
      <c r="F9" s="57" t="s">
        <v>15</v>
      </c>
      <c r="L9" s="12">
        <f>'2024 Actual Payroll-SourcePg1'!F18</f>
        <v>254532164.8899999</v>
      </c>
      <c r="N9"/>
      <c r="O9"/>
      <c r="P9"/>
      <c r="Q9"/>
      <c r="R9"/>
    </row>
    <row r="10" spans="1:18">
      <c r="A10" s="5">
        <f t="shared" ref="A10:A16" si="0">A9+1</f>
        <v>2</v>
      </c>
      <c r="C10" s="5">
        <v>1</v>
      </c>
      <c r="D10" s="13"/>
      <c r="F10" s="57" t="s">
        <v>16</v>
      </c>
      <c r="K10" s="12">
        <f>'2024 Actual Payroll-SourcePg1'!F17</f>
        <v>19763229.679999985</v>
      </c>
      <c r="N10"/>
      <c r="O10"/>
      <c r="P10"/>
      <c r="Q10"/>
      <c r="R10"/>
    </row>
    <row r="11" spans="1:18">
      <c r="A11" s="5">
        <f t="shared" si="0"/>
        <v>3</v>
      </c>
      <c r="D11" s="13"/>
      <c r="F11" s="14" t="s">
        <v>17</v>
      </c>
      <c r="K11" s="58" t="s">
        <v>18</v>
      </c>
      <c r="L11" s="17">
        <f>K10*13</f>
        <v>256921985.83999979</v>
      </c>
      <c r="N11"/>
      <c r="O11"/>
      <c r="P11"/>
      <c r="Q11"/>
      <c r="R11"/>
    </row>
    <row r="12" spans="1:18">
      <c r="A12" s="5">
        <f t="shared" si="0"/>
        <v>4</v>
      </c>
      <c r="D12" s="13"/>
      <c r="F12" s="14" t="s">
        <v>19</v>
      </c>
      <c r="K12" s="4"/>
      <c r="L12" s="12">
        <f>L11-L9</f>
        <v>2389820.9499998987</v>
      </c>
      <c r="N12"/>
      <c r="O12"/>
      <c r="P12"/>
      <c r="Q12"/>
      <c r="R12"/>
    </row>
    <row r="13" spans="1:18">
      <c r="A13" s="5">
        <f t="shared" si="0"/>
        <v>5</v>
      </c>
      <c r="C13" s="5">
        <v>1</v>
      </c>
      <c r="D13" s="13"/>
      <c r="F13" s="6" t="s">
        <v>20</v>
      </c>
      <c r="L13" s="15">
        <f>'2024 Actual Payroll-SourcePg1'!B20</f>
        <v>0.48237974804898137</v>
      </c>
      <c r="N13"/>
      <c r="O13"/>
      <c r="P13"/>
      <c r="Q13"/>
      <c r="R13"/>
    </row>
    <row r="14" spans="1:18">
      <c r="A14" s="5">
        <f t="shared" si="0"/>
        <v>6</v>
      </c>
      <c r="D14" s="13"/>
      <c r="F14" s="6" t="s">
        <v>21</v>
      </c>
      <c r="L14" s="12">
        <f>L12*L13</f>
        <v>1152801.2277431283</v>
      </c>
      <c r="N14"/>
      <c r="O14"/>
      <c r="P14"/>
      <c r="Q14"/>
      <c r="R14"/>
    </row>
    <row r="15" spans="1:18">
      <c r="A15" s="5">
        <f t="shared" si="0"/>
        <v>7</v>
      </c>
      <c r="C15" s="5">
        <v>2</v>
      </c>
      <c r="D15" s="13"/>
      <c r="F15" s="6" t="s">
        <v>22</v>
      </c>
      <c r="L15" s="16">
        <f>'Payroll Tax-Source Pg2'!C9</f>
        <v>0.49624184858248682</v>
      </c>
      <c r="N15"/>
      <c r="O15"/>
      <c r="P15"/>
      <c r="Q15"/>
      <c r="R15"/>
    </row>
    <row r="16" spans="1:18" ht="16.5" thickBot="1">
      <c r="A16" s="5">
        <f t="shared" si="0"/>
        <v>8</v>
      </c>
      <c r="D16" s="13"/>
      <c r="F16" s="6" t="s">
        <v>23</v>
      </c>
      <c r="L16" s="18">
        <f>L14*(1+L15)</f>
        <v>1724869.4400465388</v>
      </c>
      <c r="N16" s="3"/>
      <c r="O16"/>
      <c r="P16"/>
      <c r="Q16"/>
      <c r="R16"/>
    </row>
    <row r="17" spans="1:18" ht="16.5" thickTop="1">
      <c r="D17" s="13"/>
      <c r="F17" s="6"/>
      <c r="L17" s="73"/>
      <c r="N17" s="3"/>
      <c r="O17"/>
      <c r="P17"/>
      <c r="Q17"/>
      <c r="R17"/>
    </row>
    <row r="18" spans="1:18">
      <c r="B18" s="6"/>
      <c r="D18" s="6"/>
      <c r="E18" s="14" t="s">
        <v>24</v>
      </c>
      <c r="F18" s="6"/>
      <c r="G18" s="6"/>
      <c r="H18" s="6"/>
      <c r="I18" s="6"/>
      <c r="J18" s="6"/>
      <c r="L18" s="21"/>
      <c r="N18"/>
      <c r="O18"/>
      <c r="P18"/>
    </row>
    <row r="19" spans="1:18">
      <c r="A19" s="5">
        <f>A16+1</f>
        <v>9</v>
      </c>
      <c r="C19" s="5" t="s">
        <v>8</v>
      </c>
      <c r="D19" s="13"/>
      <c r="F19" s="14" t="s">
        <v>25</v>
      </c>
      <c r="L19" s="19">
        <v>207823155.30618182</v>
      </c>
      <c r="N19"/>
      <c r="O19"/>
      <c r="P19"/>
    </row>
    <row r="20" spans="1:18">
      <c r="A20" s="5">
        <f>A19+1</f>
        <v>10</v>
      </c>
      <c r="D20" s="13"/>
      <c r="F20" s="14" t="s">
        <v>26</v>
      </c>
      <c r="L20" s="19">
        <f>L16</f>
        <v>1724869.4400465388</v>
      </c>
      <c r="N20"/>
      <c r="O20"/>
      <c r="P20"/>
    </row>
    <row r="21" spans="1:18">
      <c r="A21" s="5">
        <f>A20+1</f>
        <v>11</v>
      </c>
      <c r="D21" s="13"/>
      <c r="F21" s="14" t="s">
        <v>27</v>
      </c>
      <c r="L21" s="17">
        <f>L19+L20</f>
        <v>209548024.74622837</v>
      </c>
      <c r="N21"/>
      <c r="O21"/>
      <c r="P21"/>
    </row>
    <row r="22" spans="1:18">
      <c r="A22" s="5">
        <f>A21+1</f>
        <v>12</v>
      </c>
      <c r="D22" s="13"/>
      <c r="F22" s="14" t="s">
        <v>61</v>
      </c>
      <c r="K22" s="11">
        <v>0.03</v>
      </c>
      <c r="L22" s="17">
        <f>L21*K22</f>
        <v>6286440.7423868505</v>
      </c>
      <c r="M22" s="22"/>
      <c r="N22"/>
      <c r="O22"/>
      <c r="P22"/>
    </row>
    <row r="23" spans="1:18" ht="16.5" thickBot="1">
      <c r="A23" s="5">
        <f>A22+1</f>
        <v>13</v>
      </c>
      <c r="D23" s="13"/>
      <c r="F23" s="14" t="s">
        <v>28</v>
      </c>
      <c r="K23" s="11"/>
      <c r="L23" s="20">
        <f>L22</f>
        <v>6286440.7423868505</v>
      </c>
      <c r="M23" s="22"/>
      <c r="N23"/>
      <c r="O23"/>
      <c r="P23"/>
    </row>
    <row r="24" spans="1:18" ht="16.5" thickTop="1">
      <c r="D24" s="13"/>
      <c r="F24" s="14"/>
      <c r="K24" s="11"/>
      <c r="L24" s="12"/>
      <c r="M24" s="22"/>
      <c r="N24"/>
      <c r="O24"/>
      <c r="P24"/>
    </row>
    <row r="25" spans="1:18" ht="12.7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8" ht="12.7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8" ht="12.7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8" ht="12.7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8" ht="12.7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8" ht="12.7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8" ht="12.7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8" ht="12.7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2.7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</sheetData>
  <mergeCells count="3">
    <mergeCell ref="A1:L1"/>
    <mergeCell ref="A2:L2"/>
    <mergeCell ref="A3:L3"/>
  </mergeCells>
  <pageMargins left="0.75" right="0.75" top="1" bottom="1" header="0.5" footer="0.5"/>
  <pageSetup scale="75" orientation="portrait" r:id="rId1"/>
  <headerFooter scaleWithDoc="0" alignWithMargins="0">
    <oddFooter xml:space="preserve">&amp;R
Exhibit No. 27
Case No. IPC-E-25-16
K. Noe, IPC
Page &amp;P of 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"/>
  <sheetViews>
    <sheetView zoomScaleNormal="100" zoomScaleSheetLayoutView="110" workbookViewId="0">
      <pane ySplit="4" topLeftCell="A5" activePane="bottomLeft" state="frozen"/>
      <selection activeCell="L13" sqref="L13"/>
      <selection pane="bottomLeft" activeCell="G27" sqref="G27"/>
    </sheetView>
  </sheetViews>
  <sheetFormatPr defaultRowHeight="12.75"/>
  <cols>
    <col min="1" max="1" width="9.7109375" style="24" customWidth="1"/>
    <col min="2" max="2" width="12.85546875" style="24" customWidth="1"/>
    <col min="3" max="4" width="13.42578125" style="24" bestFit="1" customWidth="1"/>
    <col min="5" max="5" width="12.42578125" style="24" bestFit="1" customWidth="1"/>
    <col min="6" max="6" width="13.140625" style="24" bestFit="1" customWidth="1"/>
    <col min="7" max="7" width="16.42578125" style="24" bestFit="1" customWidth="1"/>
    <col min="8" max="8" width="10.7109375" style="24" bestFit="1" customWidth="1"/>
    <col min="9" max="9" width="12.28515625" style="24" bestFit="1" customWidth="1"/>
    <col min="10" max="256" width="9.140625" style="24"/>
    <col min="257" max="257" width="8.5703125" style="24" customWidth="1"/>
    <col min="258" max="258" width="12.85546875" style="24" customWidth="1"/>
    <col min="259" max="260" width="13.42578125" style="24" bestFit="1" customWidth="1"/>
    <col min="261" max="261" width="12.42578125" style="24" bestFit="1" customWidth="1"/>
    <col min="262" max="262" width="13.140625" style="24" bestFit="1" customWidth="1"/>
    <col min="263" max="263" width="15.28515625" style="24" bestFit="1" customWidth="1"/>
    <col min="264" max="512" width="9.140625" style="24"/>
    <col min="513" max="513" width="8.5703125" style="24" customWidth="1"/>
    <col min="514" max="514" width="12.85546875" style="24" customWidth="1"/>
    <col min="515" max="516" width="13.42578125" style="24" bestFit="1" customWidth="1"/>
    <col min="517" max="517" width="12.42578125" style="24" bestFit="1" customWidth="1"/>
    <col min="518" max="518" width="13.140625" style="24" bestFit="1" customWidth="1"/>
    <col min="519" max="519" width="15.28515625" style="24" bestFit="1" customWidth="1"/>
    <col min="520" max="768" width="9.140625" style="24"/>
    <col min="769" max="769" width="8.5703125" style="24" customWidth="1"/>
    <col min="770" max="770" width="12.85546875" style="24" customWidth="1"/>
    <col min="771" max="772" width="13.42578125" style="24" bestFit="1" customWidth="1"/>
    <col min="773" max="773" width="12.42578125" style="24" bestFit="1" customWidth="1"/>
    <col min="774" max="774" width="13.140625" style="24" bestFit="1" customWidth="1"/>
    <col min="775" max="775" width="15.28515625" style="24" bestFit="1" customWidth="1"/>
    <col min="776" max="1024" width="9.140625" style="24"/>
    <col min="1025" max="1025" width="8.5703125" style="24" customWidth="1"/>
    <col min="1026" max="1026" width="12.85546875" style="24" customWidth="1"/>
    <col min="1027" max="1028" width="13.42578125" style="24" bestFit="1" customWidth="1"/>
    <col min="1029" max="1029" width="12.42578125" style="24" bestFit="1" customWidth="1"/>
    <col min="1030" max="1030" width="13.140625" style="24" bestFit="1" customWidth="1"/>
    <col min="1031" max="1031" width="15.28515625" style="24" bestFit="1" customWidth="1"/>
    <col min="1032" max="1280" width="9.140625" style="24"/>
    <col min="1281" max="1281" width="8.5703125" style="24" customWidth="1"/>
    <col min="1282" max="1282" width="12.85546875" style="24" customWidth="1"/>
    <col min="1283" max="1284" width="13.42578125" style="24" bestFit="1" customWidth="1"/>
    <col min="1285" max="1285" width="12.42578125" style="24" bestFit="1" customWidth="1"/>
    <col min="1286" max="1286" width="13.140625" style="24" bestFit="1" customWidth="1"/>
    <col min="1287" max="1287" width="15.28515625" style="24" bestFit="1" customWidth="1"/>
    <col min="1288" max="1536" width="9.140625" style="24"/>
    <col min="1537" max="1537" width="8.5703125" style="24" customWidth="1"/>
    <col min="1538" max="1538" width="12.85546875" style="24" customWidth="1"/>
    <col min="1539" max="1540" width="13.42578125" style="24" bestFit="1" customWidth="1"/>
    <col min="1541" max="1541" width="12.42578125" style="24" bestFit="1" customWidth="1"/>
    <col min="1542" max="1542" width="13.140625" style="24" bestFit="1" customWidth="1"/>
    <col min="1543" max="1543" width="15.28515625" style="24" bestFit="1" customWidth="1"/>
    <col min="1544" max="1792" width="9.140625" style="24"/>
    <col min="1793" max="1793" width="8.5703125" style="24" customWidth="1"/>
    <col min="1794" max="1794" width="12.85546875" style="24" customWidth="1"/>
    <col min="1795" max="1796" width="13.42578125" style="24" bestFit="1" customWidth="1"/>
    <col min="1797" max="1797" width="12.42578125" style="24" bestFit="1" customWidth="1"/>
    <col min="1798" max="1798" width="13.140625" style="24" bestFit="1" customWidth="1"/>
    <col min="1799" max="1799" width="15.28515625" style="24" bestFit="1" customWidth="1"/>
    <col min="1800" max="2048" width="9.140625" style="24"/>
    <col min="2049" max="2049" width="8.5703125" style="24" customWidth="1"/>
    <col min="2050" max="2050" width="12.85546875" style="24" customWidth="1"/>
    <col min="2051" max="2052" width="13.42578125" style="24" bestFit="1" customWidth="1"/>
    <col min="2053" max="2053" width="12.42578125" style="24" bestFit="1" customWidth="1"/>
    <col min="2054" max="2054" width="13.140625" style="24" bestFit="1" customWidth="1"/>
    <col min="2055" max="2055" width="15.28515625" style="24" bestFit="1" customWidth="1"/>
    <col min="2056" max="2304" width="9.140625" style="24"/>
    <col min="2305" max="2305" width="8.5703125" style="24" customWidth="1"/>
    <col min="2306" max="2306" width="12.85546875" style="24" customWidth="1"/>
    <col min="2307" max="2308" width="13.42578125" style="24" bestFit="1" customWidth="1"/>
    <col min="2309" max="2309" width="12.42578125" style="24" bestFit="1" customWidth="1"/>
    <col min="2310" max="2310" width="13.140625" style="24" bestFit="1" customWidth="1"/>
    <col min="2311" max="2311" width="15.28515625" style="24" bestFit="1" customWidth="1"/>
    <col min="2312" max="2560" width="9.140625" style="24"/>
    <col min="2561" max="2561" width="8.5703125" style="24" customWidth="1"/>
    <col min="2562" max="2562" width="12.85546875" style="24" customWidth="1"/>
    <col min="2563" max="2564" width="13.42578125" style="24" bestFit="1" customWidth="1"/>
    <col min="2565" max="2565" width="12.42578125" style="24" bestFit="1" customWidth="1"/>
    <col min="2566" max="2566" width="13.140625" style="24" bestFit="1" customWidth="1"/>
    <col min="2567" max="2567" width="15.28515625" style="24" bestFit="1" customWidth="1"/>
    <col min="2568" max="2816" width="9.140625" style="24"/>
    <col min="2817" max="2817" width="8.5703125" style="24" customWidth="1"/>
    <col min="2818" max="2818" width="12.85546875" style="24" customWidth="1"/>
    <col min="2819" max="2820" width="13.42578125" style="24" bestFit="1" customWidth="1"/>
    <col min="2821" max="2821" width="12.42578125" style="24" bestFit="1" customWidth="1"/>
    <col min="2822" max="2822" width="13.140625" style="24" bestFit="1" customWidth="1"/>
    <col min="2823" max="2823" width="15.28515625" style="24" bestFit="1" customWidth="1"/>
    <col min="2824" max="3072" width="9.140625" style="24"/>
    <col min="3073" max="3073" width="8.5703125" style="24" customWidth="1"/>
    <col min="3074" max="3074" width="12.85546875" style="24" customWidth="1"/>
    <col min="3075" max="3076" width="13.42578125" style="24" bestFit="1" customWidth="1"/>
    <col min="3077" max="3077" width="12.42578125" style="24" bestFit="1" customWidth="1"/>
    <col min="3078" max="3078" width="13.140625" style="24" bestFit="1" customWidth="1"/>
    <col min="3079" max="3079" width="15.28515625" style="24" bestFit="1" customWidth="1"/>
    <col min="3080" max="3328" width="9.140625" style="24"/>
    <col min="3329" max="3329" width="8.5703125" style="24" customWidth="1"/>
    <col min="3330" max="3330" width="12.85546875" style="24" customWidth="1"/>
    <col min="3331" max="3332" width="13.42578125" style="24" bestFit="1" customWidth="1"/>
    <col min="3333" max="3333" width="12.42578125" style="24" bestFit="1" customWidth="1"/>
    <col min="3334" max="3334" width="13.140625" style="24" bestFit="1" customWidth="1"/>
    <col min="3335" max="3335" width="15.28515625" style="24" bestFit="1" customWidth="1"/>
    <col min="3336" max="3584" width="9.140625" style="24"/>
    <col min="3585" max="3585" width="8.5703125" style="24" customWidth="1"/>
    <col min="3586" max="3586" width="12.85546875" style="24" customWidth="1"/>
    <col min="3587" max="3588" width="13.42578125" style="24" bestFit="1" customWidth="1"/>
    <col min="3589" max="3589" width="12.42578125" style="24" bestFit="1" customWidth="1"/>
    <col min="3590" max="3590" width="13.140625" style="24" bestFit="1" customWidth="1"/>
    <col min="3591" max="3591" width="15.28515625" style="24" bestFit="1" customWidth="1"/>
    <col min="3592" max="3840" width="9.140625" style="24"/>
    <col min="3841" max="3841" width="8.5703125" style="24" customWidth="1"/>
    <col min="3842" max="3842" width="12.85546875" style="24" customWidth="1"/>
    <col min="3843" max="3844" width="13.42578125" style="24" bestFit="1" customWidth="1"/>
    <col min="3845" max="3845" width="12.42578125" style="24" bestFit="1" customWidth="1"/>
    <col min="3846" max="3846" width="13.140625" style="24" bestFit="1" customWidth="1"/>
    <col min="3847" max="3847" width="15.28515625" style="24" bestFit="1" customWidth="1"/>
    <col min="3848" max="4096" width="9.140625" style="24"/>
    <col min="4097" max="4097" width="8.5703125" style="24" customWidth="1"/>
    <col min="4098" max="4098" width="12.85546875" style="24" customWidth="1"/>
    <col min="4099" max="4100" width="13.42578125" style="24" bestFit="1" customWidth="1"/>
    <col min="4101" max="4101" width="12.42578125" style="24" bestFit="1" customWidth="1"/>
    <col min="4102" max="4102" width="13.140625" style="24" bestFit="1" customWidth="1"/>
    <col min="4103" max="4103" width="15.28515625" style="24" bestFit="1" customWidth="1"/>
    <col min="4104" max="4352" width="9.140625" style="24"/>
    <col min="4353" max="4353" width="8.5703125" style="24" customWidth="1"/>
    <col min="4354" max="4354" width="12.85546875" style="24" customWidth="1"/>
    <col min="4355" max="4356" width="13.42578125" style="24" bestFit="1" customWidth="1"/>
    <col min="4357" max="4357" width="12.42578125" style="24" bestFit="1" customWidth="1"/>
    <col min="4358" max="4358" width="13.140625" style="24" bestFit="1" customWidth="1"/>
    <col min="4359" max="4359" width="15.28515625" style="24" bestFit="1" customWidth="1"/>
    <col min="4360" max="4608" width="9.140625" style="24"/>
    <col min="4609" max="4609" width="8.5703125" style="24" customWidth="1"/>
    <col min="4610" max="4610" width="12.85546875" style="24" customWidth="1"/>
    <col min="4611" max="4612" width="13.42578125" style="24" bestFit="1" customWidth="1"/>
    <col min="4613" max="4613" width="12.42578125" style="24" bestFit="1" customWidth="1"/>
    <col min="4614" max="4614" width="13.140625" style="24" bestFit="1" customWidth="1"/>
    <col min="4615" max="4615" width="15.28515625" style="24" bestFit="1" customWidth="1"/>
    <col min="4616" max="4864" width="9.140625" style="24"/>
    <col min="4865" max="4865" width="8.5703125" style="24" customWidth="1"/>
    <col min="4866" max="4866" width="12.85546875" style="24" customWidth="1"/>
    <col min="4867" max="4868" width="13.42578125" style="24" bestFit="1" customWidth="1"/>
    <col min="4869" max="4869" width="12.42578125" style="24" bestFit="1" customWidth="1"/>
    <col min="4870" max="4870" width="13.140625" style="24" bestFit="1" customWidth="1"/>
    <col min="4871" max="4871" width="15.28515625" style="24" bestFit="1" customWidth="1"/>
    <col min="4872" max="5120" width="9.140625" style="24"/>
    <col min="5121" max="5121" width="8.5703125" style="24" customWidth="1"/>
    <col min="5122" max="5122" width="12.85546875" style="24" customWidth="1"/>
    <col min="5123" max="5124" width="13.42578125" style="24" bestFit="1" customWidth="1"/>
    <col min="5125" max="5125" width="12.42578125" style="24" bestFit="1" customWidth="1"/>
    <col min="5126" max="5126" width="13.140625" style="24" bestFit="1" customWidth="1"/>
    <col min="5127" max="5127" width="15.28515625" style="24" bestFit="1" customWidth="1"/>
    <col min="5128" max="5376" width="9.140625" style="24"/>
    <col min="5377" max="5377" width="8.5703125" style="24" customWidth="1"/>
    <col min="5378" max="5378" width="12.85546875" style="24" customWidth="1"/>
    <col min="5379" max="5380" width="13.42578125" style="24" bestFit="1" customWidth="1"/>
    <col min="5381" max="5381" width="12.42578125" style="24" bestFit="1" customWidth="1"/>
    <col min="5382" max="5382" width="13.140625" style="24" bestFit="1" customWidth="1"/>
    <col min="5383" max="5383" width="15.28515625" style="24" bestFit="1" customWidth="1"/>
    <col min="5384" max="5632" width="9.140625" style="24"/>
    <col min="5633" max="5633" width="8.5703125" style="24" customWidth="1"/>
    <col min="5634" max="5634" width="12.85546875" style="24" customWidth="1"/>
    <col min="5635" max="5636" width="13.42578125" style="24" bestFit="1" customWidth="1"/>
    <col min="5637" max="5637" width="12.42578125" style="24" bestFit="1" customWidth="1"/>
    <col min="5638" max="5638" width="13.140625" style="24" bestFit="1" customWidth="1"/>
    <col min="5639" max="5639" width="15.28515625" style="24" bestFit="1" customWidth="1"/>
    <col min="5640" max="5888" width="9.140625" style="24"/>
    <col min="5889" max="5889" width="8.5703125" style="24" customWidth="1"/>
    <col min="5890" max="5890" width="12.85546875" style="24" customWidth="1"/>
    <col min="5891" max="5892" width="13.42578125" style="24" bestFit="1" customWidth="1"/>
    <col min="5893" max="5893" width="12.42578125" style="24" bestFit="1" customWidth="1"/>
    <col min="5894" max="5894" width="13.140625" style="24" bestFit="1" customWidth="1"/>
    <col min="5895" max="5895" width="15.28515625" style="24" bestFit="1" customWidth="1"/>
    <col min="5896" max="6144" width="9.140625" style="24"/>
    <col min="6145" max="6145" width="8.5703125" style="24" customWidth="1"/>
    <col min="6146" max="6146" width="12.85546875" style="24" customWidth="1"/>
    <col min="6147" max="6148" width="13.42578125" style="24" bestFit="1" customWidth="1"/>
    <col min="6149" max="6149" width="12.42578125" style="24" bestFit="1" customWidth="1"/>
    <col min="6150" max="6150" width="13.140625" style="24" bestFit="1" customWidth="1"/>
    <col min="6151" max="6151" width="15.28515625" style="24" bestFit="1" customWidth="1"/>
    <col min="6152" max="6400" width="9.140625" style="24"/>
    <col min="6401" max="6401" width="8.5703125" style="24" customWidth="1"/>
    <col min="6402" max="6402" width="12.85546875" style="24" customWidth="1"/>
    <col min="6403" max="6404" width="13.42578125" style="24" bestFit="1" customWidth="1"/>
    <col min="6405" max="6405" width="12.42578125" style="24" bestFit="1" customWidth="1"/>
    <col min="6406" max="6406" width="13.140625" style="24" bestFit="1" customWidth="1"/>
    <col min="6407" max="6407" width="15.28515625" style="24" bestFit="1" customWidth="1"/>
    <col min="6408" max="6656" width="9.140625" style="24"/>
    <col min="6657" max="6657" width="8.5703125" style="24" customWidth="1"/>
    <col min="6658" max="6658" width="12.85546875" style="24" customWidth="1"/>
    <col min="6659" max="6660" width="13.42578125" style="24" bestFit="1" customWidth="1"/>
    <col min="6661" max="6661" width="12.42578125" style="24" bestFit="1" customWidth="1"/>
    <col min="6662" max="6662" width="13.140625" style="24" bestFit="1" customWidth="1"/>
    <col min="6663" max="6663" width="15.28515625" style="24" bestFit="1" customWidth="1"/>
    <col min="6664" max="6912" width="9.140625" style="24"/>
    <col min="6913" max="6913" width="8.5703125" style="24" customWidth="1"/>
    <col min="6914" max="6914" width="12.85546875" style="24" customWidth="1"/>
    <col min="6915" max="6916" width="13.42578125" style="24" bestFit="1" customWidth="1"/>
    <col min="6917" max="6917" width="12.42578125" style="24" bestFit="1" customWidth="1"/>
    <col min="6918" max="6918" width="13.140625" style="24" bestFit="1" customWidth="1"/>
    <col min="6919" max="6919" width="15.28515625" style="24" bestFit="1" customWidth="1"/>
    <col min="6920" max="7168" width="9.140625" style="24"/>
    <col min="7169" max="7169" width="8.5703125" style="24" customWidth="1"/>
    <col min="7170" max="7170" width="12.85546875" style="24" customWidth="1"/>
    <col min="7171" max="7172" width="13.42578125" style="24" bestFit="1" customWidth="1"/>
    <col min="7173" max="7173" width="12.42578125" style="24" bestFit="1" customWidth="1"/>
    <col min="7174" max="7174" width="13.140625" style="24" bestFit="1" customWidth="1"/>
    <col min="7175" max="7175" width="15.28515625" style="24" bestFit="1" customWidth="1"/>
    <col min="7176" max="7424" width="9.140625" style="24"/>
    <col min="7425" max="7425" width="8.5703125" style="24" customWidth="1"/>
    <col min="7426" max="7426" width="12.85546875" style="24" customWidth="1"/>
    <col min="7427" max="7428" width="13.42578125" style="24" bestFit="1" customWidth="1"/>
    <col min="7429" max="7429" width="12.42578125" style="24" bestFit="1" customWidth="1"/>
    <col min="7430" max="7430" width="13.140625" style="24" bestFit="1" customWidth="1"/>
    <col min="7431" max="7431" width="15.28515625" style="24" bestFit="1" customWidth="1"/>
    <col min="7432" max="7680" width="9.140625" style="24"/>
    <col min="7681" max="7681" width="8.5703125" style="24" customWidth="1"/>
    <col min="7682" max="7682" width="12.85546875" style="24" customWidth="1"/>
    <col min="7683" max="7684" width="13.42578125" style="24" bestFit="1" customWidth="1"/>
    <col min="7685" max="7685" width="12.42578125" style="24" bestFit="1" customWidth="1"/>
    <col min="7686" max="7686" width="13.140625" style="24" bestFit="1" customWidth="1"/>
    <col min="7687" max="7687" width="15.28515625" style="24" bestFit="1" customWidth="1"/>
    <col min="7688" max="7936" width="9.140625" style="24"/>
    <col min="7937" max="7937" width="8.5703125" style="24" customWidth="1"/>
    <col min="7938" max="7938" width="12.85546875" style="24" customWidth="1"/>
    <col min="7939" max="7940" width="13.42578125" style="24" bestFit="1" customWidth="1"/>
    <col min="7941" max="7941" width="12.42578125" style="24" bestFit="1" customWidth="1"/>
    <col min="7942" max="7942" width="13.140625" style="24" bestFit="1" customWidth="1"/>
    <col min="7943" max="7943" width="15.28515625" style="24" bestFit="1" customWidth="1"/>
    <col min="7944" max="8192" width="9.140625" style="24"/>
    <col min="8193" max="8193" width="8.5703125" style="24" customWidth="1"/>
    <col min="8194" max="8194" width="12.85546875" style="24" customWidth="1"/>
    <col min="8195" max="8196" width="13.42578125" style="24" bestFit="1" customWidth="1"/>
    <col min="8197" max="8197" width="12.42578125" style="24" bestFit="1" customWidth="1"/>
    <col min="8198" max="8198" width="13.140625" style="24" bestFit="1" customWidth="1"/>
    <col min="8199" max="8199" width="15.28515625" style="24" bestFit="1" customWidth="1"/>
    <col min="8200" max="8448" width="9.140625" style="24"/>
    <col min="8449" max="8449" width="8.5703125" style="24" customWidth="1"/>
    <col min="8450" max="8450" width="12.85546875" style="24" customWidth="1"/>
    <col min="8451" max="8452" width="13.42578125" style="24" bestFit="1" customWidth="1"/>
    <col min="8453" max="8453" width="12.42578125" style="24" bestFit="1" customWidth="1"/>
    <col min="8454" max="8454" width="13.140625" style="24" bestFit="1" customWidth="1"/>
    <col min="8455" max="8455" width="15.28515625" style="24" bestFit="1" customWidth="1"/>
    <col min="8456" max="8704" width="9.140625" style="24"/>
    <col min="8705" max="8705" width="8.5703125" style="24" customWidth="1"/>
    <col min="8706" max="8706" width="12.85546875" style="24" customWidth="1"/>
    <col min="8707" max="8708" width="13.42578125" style="24" bestFit="1" customWidth="1"/>
    <col min="8709" max="8709" width="12.42578125" style="24" bestFit="1" customWidth="1"/>
    <col min="8710" max="8710" width="13.140625" style="24" bestFit="1" customWidth="1"/>
    <col min="8711" max="8711" width="15.28515625" style="24" bestFit="1" customWidth="1"/>
    <col min="8712" max="8960" width="9.140625" style="24"/>
    <col min="8961" max="8961" width="8.5703125" style="24" customWidth="1"/>
    <col min="8962" max="8962" width="12.85546875" style="24" customWidth="1"/>
    <col min="8963" max="8964" width="13.42578125" style="24" bestFit="1" customWidth="1"/>
    <col min="8965" max="8965" width="12.42578125" style="24" bestFit="1" customWidth="1"/>
    <col min="8966" max="8966" width="13.140625" style="24" bestFit="1" customWidth="1"/>
    <col min="8967" max="8967" width="15.28515625" style="24" bestFit="1" customWidth="1"/>
    <col min="8968" max="9216" width="9.140625" style="24"/>
    <col min="9217" max="9217" width="8.5703125" style="24" customWidth="1"/>
    <col min="9218" max="9218" width="12.85546875" style="24" customWidth="1"/>
    <col min="9219" max="9220" width="13.42578125" style="24" bestFit="1" customWidth="1"/>
    <col min="9221" max="9221" width="12.42578125" style="24" bestFit="1" customWidth="1"/>
    <col min="9222" max="9222" width="13.140625" style="24" bestFit="1" customWidth="1"/>
    <col min="9223" max="9223" width="15.28515625" style="24" bestFit="1" customWidth="1"/>
    <col min="9224" max="9472" width="9.140625" style="24"/>
    <col min="9473" max="9473" width="8.5703125" style="24" customWidth="1"/>
    <col min="9474" max="9474" width="12.85546875" style="24" customWidth="1"/>
    <col min="9475" max="9476" width="13.42578125" style="24" bestFit="1" customWidth="1"/>
    <col min="9477" max="9477" width="12.42578125" style="24" bestFit="1" customWidth="1"/>
    <col min="9478" max="9478" width="13.140625" style="24" bestFit="1" customWidth="1"/>
    <col min="9479" max="9479" width="15.28515625" style="24" bestFit="1" customWidth="1"/>
    <col min="9480" max="9728" width="9.140625" style="24"/>
    <col min="9729" max="9729" width="8.5703125" style="24" customWidth="1"/>
    <col min="9730" max="9730" width="12.85546875" style="24" customWidth="1"/>
    <col min="9731" max="9732" width="13.42578125" style="24" bestFit="1" customWidth="1"/>
    <col min="9733" max="9733" width="12.42578125" style="24" bestFit="1" customWidth="1"/>
    <col min="9734" max="9734" width="13.140625" style="24" bestFit="1" customWidth="1"/>
    <col min="9735" max="9735" width="15.28515625" style="24" bestFit="1" customWidth="1"/>
    <col min="9736" max="9984" width="9.140625" style="24"/>
    <col min="9985" max="9985" width="8.5703125" style="24" customWidth="1"/>
    <col min="9986" max="9986" width="12.85546875" style="24" customWidth="1"/>
    <col min="9987" max="9988" width="13.42578125" style="24" bestFit="1" customWidth="1"/>
    <col min="9989" max="9989" width="12.42578125" style="24" bestFit="1" customWidth="1"/>
    <col min="9990" max="9990" width="13.140625" style="24" bestFit="1" customWidth="1"/>
    <col min="9991" max="9991" width="15.28515625" style="24" bestFit="1" customWidth="1"/>
    <col min="9992" max="10240" width="9.140625" style="24"/>
    <col min="10241" max="10241" width="8.5703125" style="24" customWidth="1"/>
    <col min="10242" max="10242" width="12.85546875" style="24" customWidth="1"/>
    <col min="10243" max="10244" width="13.42578125" style="24" bestFit="1" customWidth="1"/>
    <col min="10245" max="10245" width="12.42578125" style="24" bestFit="1" customWidth="1"/>
    <col min="10246" max="10246" width="13.140625" style="24" bestFit="1" customWidth="1"/>
    <col min="10247" max="10247" width="15.28515625" style="24" bestFit="1" customWidth="1"/>
    <col min="10248" max="10496" width="9.140625" style="24"/>
    <col min="10497" max="10497" width="8.5703125" style="24" customWidth="1"/>
    <col min="10498" max="10498" width="12.85546875" style="24" customWidth="1"/>
    <col min="10499" max="10500" width="13.42578125" style="24" bestFit="1" customWidth="1"/>
    <col min="10501" max="10501" width="12.42578125" style="24" bestFit="1" customWidth="1"/>
    <col min="10502" max="10502" width="13.140625" style="24" bestFit="1" customWidth="1"/>
    <col min="10503" max="10503" width="15.28515625" style="24" bestFit="1" customWidth="1"/>
    <col min="10504" max="10752" width="9.140625" style="24"/>
    <col min="10753" max="10753" width="8.5703125" style="24" customWidth="1"/>
    <col min="10754" max="10754" width="12.85546875" style="24" customWidth="1"/>
    <col min="10755" max="10756" width="13.42578125" style="24" bestFit="1" customWidth="1"/>
    <col min="10757" max="10757" width="12.42578125" style="24" bestFit="1" customWidth="1"/>
    <col min="10758" max="10758" width="13.140625" style="24" bestFit="1" customWidth="1"/>
    <col min="10759" max="10759" width="15.28515625" style="24" bestFit="1" customWidth="1"/>
    <col min="10760" max="11008" width="9.140625" style="24"/>
    <col min="11009" max="11009" width="8.5703125" style="24" customWidth="1"/>
    <col min="11010" max="11010" width="12.85546875" style="24" customWidth="1"/>
    <col min="11011" max="11012" width="13.42578125" style="24" bestFit="1" customWidth="1"/>
    <col min="11013" max="11013" width="12.42578125" style="24" bestFit="1" customWidth="1"/>
    <col min="11014" max="11014" width="13.140625" style="24" bestFit="1" customWidth="1"/>
    <col min="11015" max="11015" width="15.28515625" style="24" bestFit="1" customWidth="1"/>
    <col min="11016" max="11264" width="9.140625" style="24"/>
    <col min="11265" max="11265" width="8.5703125" style="24" customWidth="1"/>
    <col min="11266" max="11266" width="12.85546875" style="24" customWidth="1"/>
    <col min="11267" max="11268" width="13.42578125" style="24" bestFit="1" customWidth="1"/>
    <col min="11269" max="11269" width="12.42578125" style="24" bestFit="1" customWidth="1"/>
    <col min="11270" max="11270" width="13.140625" style="24" bestFit="1" customWidth="1"/>
    <col min="11271" max="11271" width="15.28515625" style="24" bestFit="1" customWidth="1"/>
    <col min="11272" max="11520" width="9.140625" style="24"/>
    <col min="11521" max="11521" width="8.5703125" style="24" customWidth="1"/>
    <col min="11522" max="11522" width="12.85546875" style="24" customWidth="1"/>
    <col min="11523" max="11524" width="13.42578125" style="24" bestFit="1" customWidth="1"/>
    <col min="11525" max="11525" width="12.42578125" style="24" bestFit="1" customWidth="1"/>
    <col min="11526" max="11526" width="13.140625" style="24" bestFit="1" customWidth="1"/>
    <col min="11527" max="11527" width="15.28515625" style="24" bestFit="1" customWidth="1"/>
    <col min="11528" max="11776" width="9.140625" style="24"/>
    <col min="11777" max="11777" width="8.5703125" style="24" customWidth="1"/>
    <col min="11778" max="11778" width="12.85546875" style="24" customWidth="1"/>
    <col min="11779" max="11780" width="13.42578125" style="24" bestFit="1" customWidth="1"/>
    <col min="11781" max="11781" width="12.42578125" style="24" bestFit="1" customWidth="1"/>
    <col min="11782" max="11782" width="13.140625" style="24" bestFit="1" customWidth="1"/>
    <col min="11783" max="11783" width="15.28515625" style="24" bestFit="1" customWidth="1"/>
    <col min="11784" max="12032" width="9.140625" style="24"/>
    <col min="12033" max="12033" width="8.5703125" style="24" customWidth="1"/>
    <col min="12034" max="12034" width="12.85546875" style="24" customWidth="1"/>
    <col min="12035" max="12036" width="13.42578125" style="24" bestFit="1" customWidth="1"/>
    <col min="12037" max="12037" width="12.42578125" style="24" bestFit="1" customWidth="1"/>
    <col min="12038" max="12038" width="13.140625" style="24" bestFit="1" customWidth="1"/>
    <col min="12039" max="12039" width="15.28515625" style="24" bestFit="1" customWidth="1"/>
    <col min="12040" max="12288" width="9.140625" style="24"/>
    <col min="12289" max="12289" width="8.5703125" style="24" customWidth="1"/>
    <col min="12290" max="12290" width="12.85546875" style="24" customWidth="1"/>
    <col min="12291" max="12292" width="13.42578125" style="24" bestFit="1" customWidth="1"/>
    <col min="12293" max="12293" width="12.42578125" style="24" bestFit="1" customWidth="1"/>
    <col min="12294" max="12294" width="13.140625" style="24" bestFit="1" customWidth="1"/>
    <col min="12295" max="12295" width="15.28515625" style="24" bestFit="1" customWidth="1"/>
    <col min="12296" max="12544" width="9.140625" style="24"/>
    <col min="12545" max="12545" width="8.5703125" style="24" customWidth="1"/>
    <col min="12546" max="12546" width="12.85546875" style="24" customWidth="1"/>
    <col min="12547" max="12548" width="13.42578125" style="24" bestFit="1" customWidth="1"/>
    <col min="12549" max="12549" width="12.42578125" style="24" bestFit="1" customWidth="1"/>
    <col min="12550" max="12550" width="13.140625" style="24" bestFit="1" customWidth="1"/>
    <col min="12551" max="12551" width="15.28515625" style="24" bestFit="1" customWidth="1"/>
    <col min="12552" max="12800" width="9.140625" style="24"/>
    <col min="12801" max="12801" width="8.5703125" style="24" customWidth="1"/>
    <col min="12802" max="12802" width="12.85546875" style="24" customWidth="1"/>
    <col min="12803" max="12804" width="13.42578125" style="24" bestFit="1" customWidth="1"/>
    <col min="12805" max="12805" width="12.42578125" style="24" bestFit="1" customWidth="1"/>
    <col min="12806" max="12806" width="13.140625" style="24" bestFit="1" customWidth="1"/>
    <col min="12807" max="12807" width="15.28515625" style="24" bestFit="1" customWidth="1"/>
    <col min="12808" max="13056" width="9.140625" style="24"/>
    <col min="13057" max="13057" width="8.5703125" style="24" customWidth="1"/>
    <col min="13058" max="13058" width="12.85546875" style="24" customWidth="1"/>
    <col min="13059" max="13060" width="13.42578125" style="24" bestFit="1" customWidth="1"/>
    <col min="13061" max="13061" width="12.42578125" style="24" bestFit="1" customWidth="1"/>
    <col min="13062" max="13062" width="13.140625" style="24" bestFit="1" customWidth="1"/>
    <col min="13063" max="13063" width="15.28515625" style="24" bestFit="1" customWidth="1"/>
    <col min="13064" max="13312" width="9.140625" style="24"/>
    <col min="13313" max="13313" width="8.5703125" style="24" customWidth="1"/>
    <col min="13314" max="13314" width="12.85546875" style="24" customWidth="1"/>
    <col min="13315" max="13316" width="13.42578125" style="24" bestFit="1" customWidth="1"/>
    <col min="13317" max="13317" width="12.42578125" style="24" bestFit="1" customWidth="1"/>
    <col min="13318" max="13318" width="13.140625" style="24" bestFit="1" customWidth="1"/>
    <col min="13319" max="13319" width="15.28515625" style="24" bestFit="1" customWidth="1"/>
    <col min="13320" max="13568" width="9.140625" style="24"/>
    <col min="13569" max="13569" width="8.5703125" style="24" customWidth="1"/>
    <col min="13570" max="13570" width="12.85546875" style="24" customWidth="1"/>
    <col min="13571" max="13572" width="13.42578125" style="24" bestFit="1" customWidth="1"/>
    <col min="13573" max="13573" width="12.42578125" style="24" bestFit="1" customWidth="1"/>
    <col min="13574" max="13574" width="13.140625" style="24" bestFit="1" customWidth="1"/>
    <col min="13575" max="13575" width="15.28515625" style="24" bestFit="1" customWidth="1"/>
    <col min="13576" max="13824" width="9.140625" style="24"/>
    <col min="13825" max="13825" width="8.5703125" style="24" customWidth="1"/>
    <col min="13826" max="13826" width="12.85546875" style="24" customWidth="1"/>
    <col min="13827" max="13828" width="13.42578125" style="24" bestFit="1" customWidth="1"/>
    <col min="13829" max="13829" width="12.42578125" style="24" bestFit="1" customWidth="1"/>
    <col min="13830" max="13830" width="13.140625" style="24" bestFit="1" customWidth="1"/>
    <col min="13831" max="13831" width="15.28515625" style="24" bestFit="1" customWidth="1"/>
    <col min="13832" max="14080" width="9.140625" style="24"/>
    <col min="14081" max="14081" width="8.5703125" style="24" customWidth="1"/>
    <col min="14082" max="14082" width="12.85546875" style="24" customWidth="1"/>
    <col min="14083" max="14084" width="13.42578125" style="24" bestFit="1" customWidth="1"/>
    <col min="14085" max="14085" width="12.42578125" style="24" bestFit="1" customWidth="1"/>
    <col min="14086" max="14086" width="13.140625" style="24" bestFit="1" customWidth="1"/>
    <col min="14087" max="14087" width="15.28515625" style="24" bestFit="1" customWidth="1"/>
    <col min="14088" max="14336" width="9.140625" style="24"/>
    <col min="14337" max="14337" width="8.5703125" style="24" customWidth="1"/>
    <col min="14338" max="14338" width="12.85546875" style="24" customWidth="1"/>
    <col min="14339" max="14340" width="13.42578125" style="24" bestFit="1" customWidth="1"/>
    <col min="14341" max="14341" width="12.42578125" style="24" bestFit="1" customWidth="1"/>
    <col min="14342" max="14342" width="13.140625" style="24" bestFit="1" customWidth="1"/>
    <col min="14343" max="14343" width="15.28515625" style="24" bestFit="1" customWidth="1"/>
    <col min="14344" max="14592" width="9.140625" style="24"/>
    <col min="14593" max="14593" width="8.5703125" style="24" customWidth="1"/>
    <col min="14594" max="14594" width="12.85546875" style="24" customWidth="1"/>
    <col min="14595" max="14596" width="13.42578125" style="24" bestFit="1" customWidth="1"/>
    <col min="14597" max="14597" width="12.42578125" style="24" bestFit="1" customWidth="1"/>
    <col min="14598" max="14598" width="13.140625" style="24" bestFit="1" customWidth="1"/>
    <col min="14599" max="14599" width="15.28515625" style="24" bestFit="1" customWidth="1"/>
    <col min="14600" max="14848" width="9.140625" style="24"/>
    <col min="14849" max="14849" width="8.5703125" style="24" customWidth="1"/>
    <col min="14850" max="14850" width="12.85546875" style="24" customWidth="1"/>
    <col min="14851" max="14852" width="13.42578125" style="24" bestFit="1" customWidth="1"/>
    <col min="14853" max="14853" width="12.42578125" style="24" bestFit="1" customWidth="1"/>
    <col min="14854" max="14854" width="13.140625" style="24" bestFit="1" customWidth="1"/>
    <col min="14855" max="14855" width="15.28515625" style="24" bestFit="1" customWidth="1"/>
    <col min="14856" max="15104" width="9.140625" style="24"/>
    <col min="15105" max="15105" width="8.5703125" style="24" customWidth="1"/>
    <col min="15106" max="15106" width="12.85546875" style="24" customWidth="1"/>
    <col min="15107" max="15108" width="13.42578125" style="24" bestFit="1" customWidth="1"/>
    <col min="15109" max="15109" width="12.42578125" style="24" bestFit="1" customWidth="1"/>
    <col min="15110" max="15110" width="13.140625" style="24" bestFit="1" customWidth="1"/>
    <col min="15111" max="15111" width="15.28515625" style="24" bestFit="1" customWidth="1"/>
    <col min="15112" max="15360" width="9.140625" style="24"/>
    <col min="15361" max="15361" width="8.5703125" style="24" customWidth="1"/>
    <col min="15362" max="15362" width="12.85546875" style="24" customWidth="1"/>
    <col min="15363" max="15364" width="13.42578125" style="24" bestFit="1" customWidth="1"/>
    <col min="15365" max="15365" width="12.42578125" style="24" bestFit="1" customWidth="1"/>
    <col min="15366" max="15366" width="13.140625" style="24" bestFit="1" customWidth="1"/>
    <col min="15367" max="15367" width="15.28515625" style="24" bestFit="1" customWidth="1"/>
    <col min="15368" max="15616" width="9.140625" style="24"/>
    <col min="15617" max="15617" width="8.5703125" style="24" customWidth="1"/>
    <col min="15618" max="15618" width="12.85546875" style="24" customWidth="1"/>
    <col min="15619" max="15620" width="13.42578125" style="24" bestFit="1" customWidth="1"/>
    <col min="15621" max="15621" width="12.42578125" style="24" bestFit="1" customWidth="1"/>
    <col min="15622" max="15622" width="13.140625" style="24" bestFit="1" customWidth="1"/>
    <col min="15623" max="15623" width="15.28515625" style="24" bestFit="1" customWidth="1"/>
    <col min="15624" max="15872" width="9.140625" style="24"/>
    <col min="15873" max="15873" width="8.5703125" style="24" customWidth="1"/>
    <col min="15874" max="15874" width="12.85546875" style="24" customWidth="1"/>
    <col min="15875" max="15876" width="13.42578125" style="24" bestFit="1" customWidth="1"/>
    <col min="15877" max="15877" width="12.42578125" style="24" bestFit="1" customWidth="1"/>
    <col min="15878" max="15878" width="13.140625" style="24" bestFit="1" customWidth="1"/>
    <col min="15879" max="15879" width="15.28515625" style="24" bestFit="1" customWidth="1"/>
    <col min="15880" max="16128" width="9.140625" style="24"/>
    <col min="16129" max="16129" width="8.5703125" style="24" customWidth="1"/>
    <col min="16130" max="16130" width="12.85546875" style="24" customWidth="1"/>
    <col min="16131" max="16132" width="13.42578125" style="24" bestFit="1" customWidth="1"/>
    <col min="16133" max="16133" width="12.42578125" style="24" bestFit="1" customWidth="1"/>
    <col min="16134" max="16134" width="13.140625" style="24" bestFit="1" customWidth="1"/>
    <col min="16135" max="16135" width="15.28515625" style="24" bestFit="1" customWidth="1"/>
    <col min="16136" max="16384" width="9.140625" style="24"/>
  </cols>
  <sheetData>
    <row r="1" spans="1:10" ht="18">
      <c r="A1" s="23" t="s">
        <v>29</v>
      </c>
      <c r="G1" s="1" t="s">
        <v>30</v>
      </c>
    </row>
    <row r="2" spans="1:10" ht="18">
      <c r="A2" s="23" t="s">
        <v>31</v>
      </c>
    </row>
    <row r="3" spans="1:10" ht="18">
      <c r="A3" s="23"/>
    </row>
    <row r="4" spans="1:10" ht="18">
      <c r="A4" s="23"/>
    </row>
    <row r="5" spans="1:10">
      <c r="B5" s="51" t="s">
        <v>32</v>
      </c>
      <c r="C5" s="51" t="s">
        <v>33</v>
      </c>
      <c r="D5" s="51" t="s">
        <v>34</v>
      </c>
      <c r="E5" s="51" t="s">
        <v>35</v>
      </c>
      <c r="F5" s="51" t="s">
        <v>36</v>
      </c>
      <c r="G5" s="51" t="s">
        <v>37</v>
      </c>
      <c r="H5" s="51" t="s">
        <v>38</v>
      </c>
    </row>
    <row r="6" spans="1:10">
      <c r="A6" s="52" t="s">
        <v>39</v>
      </c>
      <c r="B6" s="53">
        <f>H6-G6</f>
        <v>8074330.1199999684</v>
      </c>
      <c r="C6" s="53">
        <v>4820342.7499999991</v>
      </c>
      <c r="D6" s="53">
        <v>830512.47999999963</v>
      </c>
      <c r="E6" s="53">
        <v>5692692.3099999651</v>
      </c>
      <c r="F6" s="53">
        <f>SUM(B6:E6)</f>
        <v>19417877.659999933</v>
      </c>
      <c r="G6" s="53">
        <v>12912.699999999999</v>
      </c>
      <c r="H6" s="53">
        <v>8087242.8199999686</v>
      </c>
      <c r="I6" s="53"/>
      <c r="J6" s="54"/>
    </row>
    <row r="7" spans="1:10">
      <c r="A7" s="52" t="s">
        <v>40</v>
      </c>
      <c r="B7" s="53">
        <f t="shared" ref="B7:B17" si="0">H7-G7</f>
        <v>10263441.529999977</v>
      </c>
      <c r="C7" s="53">
        <v>6502281.7200000025</v>
      </c>
      <c r="D7" s="53">
        <v>1077699.1899999997</v>
      </c>
      <c r="E7" s="53">
        <v>1657921.2700000028</v>
      </c>
      <c r="F7" s="53">
        <f t="shared" ref="F7:F17" si="1">SUM(B7:E7)</f>
        <v>19501343.709999982</v>
      </c>
      <c r="G7" s="53">
        <v>16167.06</v>
      </c>
      <c r="H7" s="53">
        <v>10279608.589999977</v>
      </c>
      <c r="I7" s="53"/>
      <c r="J7" s="54"/>
    </row>
    <row r="8" spans="1:10">
      <c r="A8" s="52" t="s">
        <v>41</v>
      </c>
      <c r="B8" s="53">
        <f t="shared" si="0"/>
        <v>14412207.500000011</v>
      </c>
      <c r="C8" s="53">
        <v>9122702.1899999846</v>
      </c>
      <c r="D8" s="53">
        <v>1521603.9199999995</v>
      </c>
      <c r="E8" s="53">
        <v>4113753.5200000051</v>
      </c>
      <c r="F8" s="53">
        <f t="shared" si="1"/>
        <v>29170267.130000003</v>
      </c>
      <c r="G8" s="53">
        <v>26668.880000000001</v>
      </c>
      <c r="H8" s="53">
        <v>14438876.380000012</v>
      </c>
      <c r="I8" s="53"/>
      <c r="J8" s="54"/>
    </row>
    <row r="9" spans="1:10">
      <c r="A9" s="52" t="s">
        <v>42</v>
      </c>
      <c r="B9" s="53">
        <f t="shared" si="0"/>
        <v>9983455.079999987</v>
      </c>
      <c r="C9" s="53">
        <v>6509860.5699999696</v>
      </c>
      <c r="D9" s="53">
        <v>1072551.9100000006</v>
      </c>
      <c r="E9" s="53">
        <v>1907628.2600000012</v>
      </c>
      <c r="F9" s="53">
        <f t="shared" si="1"/>
        <v>19473495.819999959</v>
      </c>
      <c r="G9" s="53">
        <v>16971.199999999993</v>
      </c>
      <c r="H9" s="53">
        <v>10000426.279999986</v>
      </c>
      <c r="I9" s="53"/>
      <c r="J9" s="54"/>
    </row>
    <row r="10" spans="1:10">
      <c r="A10" s="52" t="s">
        <v>43</v>
      </c>
      <c r="B10" s="53">
        <f t="shared" si="0"/>
        <v>9881790.560000008</v>
      </c>
      <c r="C10" s="53">
        <v>6364899.0099999942</v>
      </c>
      <c r="D10" s="53">
        <v>1062566.3099999996</v>
      </c>
      <c r="E10" s="53">
        <v>2242196.1200000038</v>
      </c>
      <c r="F10" s="53">
        <f t="shared" si="1"/>
        <v>19551452.000000007</v>
      </c>
      <c r="G10" s="53">
        <v>16006.970000000001</v>
      </c>
      <c r="H10" s="53">
        <v>9897797.5300000086</v>
      </c>
      <c r="I10" s="53"/>
      <c r="J10" s="54"/>
    </row>
    <row r="11" spans="1:10">
      <c r="A11" s="52" t="s">
        <v>44</v>
      </c>
      <c r="B11" s="53">
        <f t="shared" si="0"/>
        <v>9033398.9499999993</v>
      </c>
      <c r="C11" s="53">
        <v>5988944.0300000031</v>
      </c>
      <c r="D11" s="53">
        <v>1055490.1100000003</v>
      </c>
      <c r="E11" s="53">
        <v>3583277.3800000087</v>
      </c>
      <c r="F11" s="53">
        <f t="shared" si="1"/>
        <v>19661110.470000014</v>
      </c>
      <c r="G11" s="53">
        <v>12159.17</v>
      </c>
      <c r="H11" s="53">
        <v>9045558.1199999992</v>
      </c>
      <c r="I11" s="53"/>
      <c r="J11" s="54"/>
    </row>
    <row r="12" spans="1:10">
      <c r="A12" s="52" t="s">
        <v>45</v>
      </c>
      <c r="B12" s="53">
        <f t="shared" si="0"/>
        <v>8782989.8700000197</v>
      </c>
      <c r="C12" s="53">
        <v>5801619.409999988</v>
      </c>
      <c r="D12" s="53">
        <v>969943.84000000078</v>
      </c>
      <c r="E12" s="53">
        <v>4118588.9300000202</v>
      </c>
      <c r="F12" s="53">
        <f t="shared" si="1"/>
        <v>19673142.050000027</v>
      </c>
      <c r="G12" s="53">
        <v>12285.42</v>
      </c>
      <c r="H12" s="53">
        <v>8795275.2900000196</v>
      </c>
      <c r="I12" s="53"/>
      <c r="J12" s="54"/>
    </row>
    <row r="13" spans="1:10">
      <c r="A13" s="52" t="s">
        <v>46</v>
      </c>
      <c r="B13" s="53">
        <f t="shared" si="0"/>
        <v>14437139.489999985</v>
      </c>
      <c r="C13" s="53">
        <v>9398699.3799999896</v>
      </c>
      <c r="D13" s="53">
        <v>1576259.06</v>
      </c>
      <c r="E13" s="53">
        <v>4025389.9700000072</v>
      </c>
      <c r="F13" s="53">
        <f t="shared" si="1"/>
        <v>29437487.89999998</v>
      </c>
      <c r="G13" s="53">
        <v>20043.899999999998</v>
      </c>
      <c r="H13" s="53">
        <v>14457183.389999986</v>
      </c>
      <c r="I13" s="53"/>
      <c r="J13" s="54"/>
    </row>
    <row r="14" spans="1:10">
      <c r="A14" s="52" t="s">
        <v>47</v>
      </c>
      <c r="B14" s="53">
        <f t="shared" si="0"/>
        <v>9245619.0999999736</v>
      </c>
      <c r="C14" s="53">
        <v>6151091.2200000128</v>
      </c>
      <c r="D14" s="53">
        <v>1008241.9999999995</v>
      </c>
      <c r="E14" s="53">
        <v>3212005.3700000076</v>
      </c>
      <c r="F14" s="53">
        <f t="shared" si="1"/>
        <v>19616957.689999994</v>
      </c>
      <c r="G14" s="53">
        <v>12397.910000000002</v>
      </c>
      <c r="H14" s="53">
        <v>9258017.0099999737</v>
      </c>
      <c r="I14" s="53"/>
      <c r="J14" s="54"/>
    </row>
    <row r="15" spans="1:10">
      <c r="A15" s="52" t="s">
        <v>48</v>
      </c>
      <c r="B15" s="53">
        <f t="shared" si="0"/>
        <v>9635338.2600000054</v>
      </c>
      <c r="C15" s="53">
        <v>6480360.8699999982</v>
      </c>
      <c r="D15" s="53">
        <v>1104559.0799999998</v>
      </c>
      <c r="E15" s="53">
        <v>2353802.2700000028</v>
      </c>
      <c r="F15" s="53">
        <f t="shared" si="1"/>
        <v>19574060.480000004</v>
      </c>
      <c r="G15" s="53">
        <v>13375.81</v>
      </c>
      <c r="H15" s="53">
        <v>9648714.0700000059</v>
      </c>
      <c r="I15" s="53"/>
      <c r="J15" s="54"/>
    </row>
    <row r="16" spans="1:10">
      <c r="A16" s="52" t="s">
        <v>49</v>
      </c>
      <c r="B16" s="53">
        <f t="shared" si="0"/>
        <v>9728647.1500000153</v>
      </c>
      <c r="C16" s="53">
        <v>6701081.0399999786</v>
      </c>
      <c r="D16" s="53">
        <v>1070367.0700000008</v>
      </c>
      <c r="E16" s="53">
        <v>2191645.040000001</v>
      </c>
      <c r="F16" s="53">
        <f t="shared" si="1"/>
        <v>19691740.299999997</v>
      </c>
      <c r="G16" s="53">
        <v>11313.15</v>
      </c>
      <c r="H16" s="53">
        <v>9739960.3000000156</v>
      </c>
      <c r="I16" s="53"/>
      <c r="J16" s="54"/>
    </row>
    <row r="17" spans="1:11" ht="15">
      <c r="A17" s="52" t="s">
        <v>50</v>
      </c>
      <c r="B17" s="72">
        <f t="shared" si="0"/>
        <v>9302803.959999986</v>
      </c>
      <c r="C17" s="72">
        <v>5626942.3599999864</v>
      </c>
      <c r="D17" s="72">
        <v>1030029.5900000007</v>
      </c>
      <c r="E17" s="72">
        <v>3803453.7700000126</v>
      </c>
      <c r="F17" s="72">
        <f t="shared" si="1"/>
        <v>19763229.679999985</v>
      </c>
      <c r="G17" s="72">
        <v>12866.699999999999</v>
      </c>
      <c r="H17" s="72">
        <v>9315670.6599999852</v>
      </c>
      <c r="I17" s="53"/>
      <c r="J17" s="54"/>
    </row>
    <row r="18" spans="1:11">
      <c r="B18" s="53">
        <f>SUM(B6:B17)</f>
        <v>122781161.56999993</v>
      </c>
      <c r="C18" s="53">
        <f t="shared" ref="C18:E18" si="2">SUM(C6:C17)</f>
        <v>79468824.549999908</v>
      </c>
      <c r="D18" s="53">
        <f t="shared" si="2"/>
        <v>13379824.560000001</v>
      </c>
      <c r="E18" s="53">
        <f t="shared" si="2"/>
        <v>38902354.210000038</v>
      </c>
      <c r="F18" s="53">
        <f>SUM(F6:F17)</f>
        <v>254532164.8899999</v>
      </c>
      <c r="G18" s="53">
        <f>SUM(G6:G17)</f>
        <v>183168.87</v>
      </c>
      <c r="H18" s="53">
        <f>SUM(H6:H17)</f>
        <v>122964330.43999992</v>
      </c>
      <c r="I18" s="71"/>
    </row>
    <row r="19" spans="1:11">
      <c r="B19" s="74"/>
      <c r="C19" s="74"/>
      <c r="D19" s="74"/>
      <c r="E19" s="74"/>
      <c r="F19" s="74"/>
      <c r="G19" s="74"/>
      <c r="H19" s="74"/>
    </row>
    <row r="20" spans="1:11">
      <c r="A20" s="56" t="s">
        <v>51</v>
      </c>
      <c r="B20" s="60">
        <f>B18/$F$18</f>
        <v>0.48237974804898137</v>
      </c>
      <c r="C20" s="60">
        <f t="shared" ref="C20:F20" si="3">C18/$F$18</f>
        <v>0.3122152541481098</v>
      </c>
      <c r="D20" s="60">
        <f t="shared" si="3"/>
        <v>5.2566340940769916E-2</v>
      </c>
      <c r="E20" s="60">
        <f t="shared" si="3"/>
        <v>0.15283865686213885</v>
      </c>
      <c r="F20" s="60">
        <f t="shared" si="3"/>
        <v>1</v>
      </c>
      <c r="G20" s="74"/>
      <c r="H20" s="74"/>
    </row>
    <row r="21" spans="1:11">
      <c r="B21" s="55"/>
      <c r="C21" s="55"/>
      <c r="D21" s="55"/>
      <c r="E21" s="55"/>
      <c r="F21" s="55"/>
      <c r="G21" s="74"/>
      <c r="H21" s="74"/>
    </row>
    <row r="22" spans="1:11">
      <c r="A22" s="59"/>
      <c r="B22" s="75"/>
      <c r="C22" s="75"/>
      <c r="D22" s="75"/>
      <c r="E22" s="75"/>
      <c r="F22" s="53"/>
      <c r="G22" s="75"/>
      <c r="H22" s="76"/>
      <c r="I22"/>
      <c r="J22"/>
      <c r="K22"/>
    </row>
    <row r="23" spans="1:11">
      <c r="A23" s="59"/>
      <c r="B23" s="75"/>
      <c r="C23" s="75"/>
      <c r="D23" s="75"/>
      <c r="E23" s="77" t="s">
        <v>52</v>
      </c>
      <c r="F23" s="53">
        <f>F17*13</f>
        <v>256921985.83999979</v>
      </c>
      <c r="G23" s="75"/>
      <c r="H23" s="76"/>
      <c r="I23"/>
      <c r="J23"/>
      <c r="K23"/>
    </row>
    <row r="24" spans="1:11">
      <c r="A24" s="59"/>
      <c r="B24" s="75"/>
      <c r="C24" s="75"/>
      <c r="D24" s="75"/>
      <c r="E24" s="75"/>
      <c r="F24" s="53"/>
      <c r="G24" s="75"/>
      <c r="H24" s="76"/>
      <c r="I24"/>
      <c r="J24"/>
      <c r="K24"/>
    </row>
    <row r="25" spans="1:11">
      <c r="A25" s="59"/>
      <c r="B25" s="75"/>
      <c r="C25" s="75"/>
      <c r="D25" s="75"/>
      <c r="E25" s="78" t="s">
        <v>53</v>
      </c>
      <c r="F25" s="79">
        <f>F23/F18-1</f>
        <v>9.3890725010439269E-3</v>
      </c>
      <c r="G25" s="75"/>
      <c r="H25" s="76"/>
      <c r="I25"/>
      <c r="J25"/>
      <c r="K25"/>
    </row>
    <row r="26" spans="1:11">
      <c r="A26" s="59"/>
      <c r="B26" s="75"/>
      <c r="C26" s="75"/>
      <c r="D26" s="75"/>
      <c r="E26" s="75"/>
      <c r="F26" s="53"/>
      <c r="G26" s="75"/>
      <c r="H26" s="76"/>
      <c r="I26"/>
      <c r="J26"/>
      <c r="K26"/>
    </row>
    <row r="27" spans="1:11">
      <c r="A27" s="59"/>
      <c r="B27" s="75"/>
      <c r="C27" s="75"/>
      <c r="D27" s="75"/>
      <c r="E27" s="75"/>
      <c r="F27" s="53"/>
      <c r="G27" s="75"/>
      <c r="H27" s="76"/>
      <c r="I27"/>
      <c r="J27"/>
      <c r="K27"/>
    </row>
    <row r="28" spans="1:11">
      <c r="A28" s="59"/>
      <c r="B28" s="75"/>
      <c r="C28" s="75"/>
      <c r="D28" s="75"/>
      <c r="E28" s="75"/>
      <c r="F28" s="75"/>
      <c r="G28" s="75"/>
      <c r="H28" s="76"/>
      <c r="I28"/>
      <c r="J28"/>
      <c r="K28"/>
    </row>
    <row r="29" spans="1:11">
      <c r="A29"/>
      <c r="B29"/>
      <c r="C29"/>
      <c r="D29"/>
      <c r="E29"/>
      <c r="F29"/>
      <c r="G29"/>
      <c r="H29"/>
      <c r="I29"/>
      <c r="J29"/>
      <c r="K29"/>
    </row>
    <row r="30" spans="1:11">
      <c r="A30"/>
      <c r="B30"/>
      <c r="C30"/>
      <c r="D30"/>
      <c r="E30"/>
      <c r="F30"/>
      <c r="G30"/>
      <c r="H30"/>
      <c r="I30"/>
      <c r="J30"/>
      <c r="K30"/>
    </row>
    <row r="31" spans="1:11">
      <c r="A31"/>
      <c r="B31"/>
      <c r="C31"/>
      <c r="D31"/>
      <c r="E31"/>
      <c r="F31"/>
      <c r="G31"/>
      <c r="H31"/>
      <c r="I31"/>
      <c r="J31"/>
      <c r="K31"/>
    </row>
    <row r="32" spans="1:11">
      <c r="A32"/>
      <c r="B32"/>
      <c r="C32"/>
      <c r="D32"/>
      <c r="E32"/>
      <c r="F32"/>
      <c r="G32"/>
      <c r="H32"/>
      <c r="I32"/>
      <c r="J32"/>
    </row>
    <row r="33" spans="1:10">
      <c r="A33"/>
      <c r="B33"/>
      <c r="C33"/>
      <c r="D33"/>
      <c r="E33"/>
      <c r="F33"/>
      <c r="G33"/>
      <c r="H33"/>
      <c r="I33"/>
      <c r="J33"/>
    </row>
    <row r="34" spans="1:10">
      <c r="A34"/>
      <c r="B34"/>
      <c r="C34"/>
      <c r="D34"/>
      <c r="E34"/>
      <c r="F34"/>
      <c r="G34"/>
      <c r="H34"/>
      <c r="I34"/>
      <c r="J34"/>
    </row>
    <row r="35" spans="1:10">
      <c r="A35"/>
      <c r="B35"/>
      <c r="C35"/>
      <c r="D35"/>
      <c r="E35"/>
      <c r="F35"/>
      <c r="G35"/>
      <c r="H35"/>
      <c r="I35"/>
      <c r="J35"/>
    </row>
    <row r="36" spans="1:10">
      <c r="A36"/>
      <c r="B36"/>
      <c r="C36"/>
      <c r="D36"/>
      <c r="E36"/>
      <c r="F36"/>
      <c r="G36"/>
      <c r="H36"/>
      <c r="I36"/>
      <c r="J36"/>
    </row>
    <row r="37" spans="1:10">
      <c r="A37"/>
      <c r="B37"/>
      <c r="C37"/>
      <c r="D37"/>
      <c r="E37"/>
      <c r="F37"/>
      <c r="G37"/>
      <c r="H37"/>
      <c r="I37"/>
      <c r="J37"/>
    </row>
    <row r="38" spans="1:10">
      <c r="A38"/>
      <c r="B38"/>
      <c r="C38"/>
      <c r="D38"/>
      <c r="E38"/>
      <c r="F38"/>
      <c r="G38"/>
      <c r="H38"/>
      <c r="I38"/>
      <c r="J38"/>
    </row>
    <row r="39" spans="1:10">
      <c r="A39"/>
      <c r="B39"/>
      <c r="C39"/>
      <c r="D39"/>
      <c r="E39"/>
      <c r="F39"/>
      <c r="G39"/>
      <c r="H39"/>
      <c r="I39"/>
      <c r="J39"/>
    </row>
    <row r="40" spans="1:10">
      <c r="A40"/>
      <c r="B40"/>
      <c r="C40"/>
      <c r="D40"/>
      <c r="E40"/>
      <c r="F40"/>
      <c r="G40"/>
      <c r="H40"/>
      <c r="I40"/>
      <c r="J40"/>
    </row>
    <row r="41" spans="1:10">
      <c r="A41"/>
      <c r="B41"/>
      <c r="C41"/>
      <c r="D41"/>
      <c r="E41"/>
      <c r="F41"/>
      <c r="G41"/>
      <c r="H41"/>
      <c r="I41"/>
      <c r="J41"/>
    </row>
    <row r="42" spans="1:10">
      <c r="A42"/>
      <c r="B42"/>
      <c r="C42"/>
      <c r="D42"/>
      <c r="E42"/>
      <c r="F42"/>
      <c r="G42"/>
      <c r="H42"/>
      <c r="I42"/>
      <c r="J42"/>
    </row>
    <row r="43" spans="1:10">
      <c r="A43"/>
      <c r="B43"/>
      <c r="C43"/>
      <c r="D43"/>
      <c r="E43"/>
      <c r="F43"/>
      <c r="G43"/>
      <c r="H43"/>
      <c r="I43"/>
      <c r="J43"/>
    </row>
    <row r="44" spans="1:10">
      <c r="A44"/>
      <c r="B44"/>
      <c r="C44"/>
      <c r="D44"/>
      <c r="E44"/>
      <c r="F44"/>
      <c r="G44"/>
      <c r="H44"/>
      <c r="I44"/>
      <c r="J44"/>
    </row>
    <row r="45" spans="1:10">
      <c r="A45"/>
      <c r="B45"/>
      <c r="C45"/>
      <c r="D45"/>
      <c r="E45"/>
      <c r="F45"/>
      <c r="G45"/>
      <c r="H45"/>
      <c r="I45"/>
      <c r="J45"/>
    </row>
    <row r="46" spans="1:10">
      <c r="A46"/>
      <c r="B46"/>
      <c r="C46"/>
      <c r="D46"/>
      <c r="E46"/>
      <c r="F46"/>
      <c r="G46"/>
      <c r="H46"/>
      <c r="I46"/>
      <c r="J46"/>
    </row>
    <row r="47" spans="1:10">
      <c r="A47"/>
      <c r="B47"/>
      <c r="C47"/>
      <c r="D47"/>
      <c r="E47"/>
      <c r="F47"/>
      <c r="G47"/>
      <c r="H47"/>
      <c r="I47"/>
      <c r="J47"/>
    </row>
    <row r="48" spans="1:10">
      <c r="A48"/>
      <c r="B48"/>
      <c r="C48"/>
      <c r="D48"/>
      <c r="E48"/>
      <c r="F48"/>
      <c r="G48"/>
      <c r="H48"/>
      <c r="I48"/>
      <c r="J48"/>
    </row>
    <row r="49" spans="1:10">
      <c r="A49"/>
      <c r="B49"/>
      <c r="C49"/>
      <c r="D49"/>
      <c r="E49"/>
      <c r="F49"/>
      <c r="G49"/>
      <c r="H49"/>
      <c r="I49"/>
      <c r="J49"/>
    </row>
    <row r="50" spans="1:10">
      <c r="A50"/>
      <c r="B50"/>
      <c r="C50"/>
      <c r="D50"/>
      <c r="E50"/>
      <c r="F50"/>
      <c r="G50"/>
      <c r="H50"/>
      <c r="I50"/>
      <c r="J50"/>
    </row>
    <row r="51" spans="1:10">
      <c r="A51"/>
      <c r="B51"/>
      <c r="C51"/>
      <c r="D51"/>
      <c r="E51"/>
      <c r="F51"/>
      <c r="G51"/>
      <c r="H51"/>
      <c r="I51"/>
      <c r="J51"/>
    </row>
    <row r="52" spans="1:10">
      <c r="A52"/>
      <c r="B52"/>
      <c r="C52"/>
      <c r="D52"/>
      <c r="E52"/>
      <c r="F52"/>
      <c r="G52"/>
      <c r="H52"/>
      <c r="I52"/>
      <c r="J52"/>
    </row>
    <row r="53" spans="1:10">
      <c r="A53"/>
      <c r="B53"/>
      <c r="C53"/>
      <c r="D53"/>
      <c r="E53"/>
      <c r="F53"/>
      <c r="G53"/>
      <c r="H53"/>
      <c r="I53"/>
      <c r="J53"/>
    </row>
    <row r="54" spans="1:10">
      <c r="A54"/>
      <c r="B54"/>
      <c r="C54"/>
      <c r="D54"/>
      <c r="E54"/>
      <c r="F54"/>
      <c r="G54"/>
      <c r="H54"/>
      <c r="I54"/>
      <c r="J54"/>
    </row>
    <row r="55" spans="1:10">
      <c r="A55"/>
      <c r="B55"/>
      <c r="C55"/>
      <c r="D55"/>
      <c r="E55"/>
      <c r="F55"/>
      <c r="G55"/>
      <c r="H55"/>
      <c r="I55"/>
      <c r="J55"/>
    </row>
    <row r="56" spans="1:10">
      <c r="A56"/>
      <c r="B56"/>
      <c r="C56"/>
      <c r="D56"/>
      <c r="E56"/>
      <c r="F56"/>
      <c r="G56"/>
      <c r="H56"/>
      <c r="I56"/>
      <c r="J56"/>
    </row>
    <row r="57" spans="1:10">
      <c r="A57"/>
      <c r="B57"/>
      <c r="C57"/>
      <c r="D57"/>
      <c r="E57"/>
      <c r="F57"/>
      <c r="G57"/>
      <c r="H57"/>
      <c r="I57"/>
      <c r="J57"/>
    </row>
    <row r="58" spans="1:10">
      <c r="A58"/>
      <c r="B58"/>
      <c r="C58"/>
      <c r="D58"/>
      <c r="E58"/>
      <c r="F58"/>
      <c r="G58"/>
      <c r="H58"/>
      <c r="I58"/>
      <c r="J58"/>
    </row>
    <row r="59" spans="1:10">
      <c r="A59"/>
      <c r="B59"/>
      <c r="C59"/>
      <c r="D59"/>
      <c r="E59"/>
      <c r="F59"/>
      <c r="G59"/>
      <c r="H59"/>
      <c r="I59"/>
      <c r="J59"/>
    </row>
    <row r="60" spans="1:10">
      <c r="A60"/>
      <c r="B60"/>
      <c r="C60"/>
      <c r="D60"/>
      <c r="E60"/>
      <c r="F60"/>
      <c r="G60"/>
      <c r="H60"/>
      <c r="I60"/>
      <c r="J60"/>
    </row>
    <row r="61" spans="1:10">
      <c r="A61"/>
      <c r="B61"/>
      <c r="C61"/>
      <c r="D61"/>
      <c r="E61"/>
      <c r="F61"/>
      <c r="G61"/>
      <c r="H61"/>
      <c r="I61"/>
      <c r="J61"/>
    </row>
    <row r="62" spans="1:10">
      <c r="A62"/>
      <c r="B62"/>
      <c r="C62"/>
      <c r="D62"/>
      <c r="E62"/>
      <c r="F62"/>
      <c r="G62"/>
      <c r="H62"/>
      <c r="I62"/>
      <c r="J62"/>
    </row>
  </sheetData>
  <pageMargins left="0.7" right="0.7" top="0.75" bottom="0.75" header="0.3" footer="0.3"/>
  <pageSetup scale="89" orientation="portrait" r:id="rId1"/>
  <headerFooter scaleWithDoc="0">
    <oddFooter xml:space="preserve">&amp;RExhibit No. 27
Case No. IPC-E-25-16
K. Noe, IPC
Page &amp;P of &amp;N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tabSelected="1" zoomScale="110" zoomScaleNormal="110" zoomScaleSheetLayoutView="100" workbookViewId="0">
      <selection activeCell="G16" sqref="G16"/>
    </sheetView>
  </sheetViews>
  <sheetFormatPr defaultColWidth="9.140625" defaultRowHeight="12.75"/>
  <cols>
    <col min="1" max="1" width="30" style="24" customWidth="1"/>
    <col min="2" max="2" width="14.7109375" style="24" bestFit="1" customWidth="1"/>
    <col min="3" max="3" width="12" style="24" customWidth="1"/>
    <col min="4" max="4" width="7.85546875" style="24" customWidth="1"/>
    <col min="5" max="5" width="11" style="24" bestFit="1" customWidth="1"/>
    <col min="6" max="6" width="9.140625" style="24"/>
    <col min="7" max="7" width="12" style="24" bestFit="1" customWidth="1"/>
    <col min="8" max="10" width="9.140625" style="24"/>
    <col min="11" max="11" width="12" style="24" bestFit="1" customWidth="1"/>
    <col min="12" max="12" width="11.5703125" style="24" bestFit="1" customWidth="1"/>
    <col min="13" max="16384" width="9.140625" style="24"/>
  </cols>
  <sheetData>
    <row r="1" spans="1:12" ht="18">
      <c r="A1" s="23" t="s">
        <v>54</v>
      </c>
      <c r="F1" s="1" t="s">
        <v>55</v>
      </c>
      <c r="G1"/>
      <c r="H1"/>
      <c r="I1"/>
    </row>
    <row r="2" spans="1:12" ht="18">
      <c r="A2" s="23"/>
      <c r="F2" s="1"/>
      <c r="G2"/>
      <c r="H2"/>
      <c r="I2"/>
    </row>
    <row r="3" spans="1:12">
      <c r="A3" s="25"/>
      <c r="B3" s="25"/>
      <c r="C3" s="25"/>
      <c r="D3" s="25"/>
      <c r="E3" s="25"/>
      <c r="F3" s="25"/>
      <c r="G3"/>
      <c r="H3"/>
    </row>
    <row r="4" spans="1:12">
      <c r="A4" s="25"/>
      <c r="B4" s="66" t="s">
        <v>56</v>
      </c>
      <c r="C4" s="26"/>
      <c r="D4" s="26"/>
      <c r="E4"/>
      <c r="F4"/>
      <c r="G4"/>
      <c r="H4"/>
    </row>
    <row r="5" spans="1:12">
      <c r="A5" s="27" t="s">
        <v>57</v>
      </c>
      <c r="B5" s="67">
        <v>23083118.629999965</v>
      </c>
      <c r="C5" s="25"/>
      <c r="D5" s="25"/>
      <c r="E5"/>
      <c r="F5"/>
      <c r="G5"/>
      <c r="H5"/>
      <c r="I5" s="50"/>
      <c r="K5"/>
      <c r="L5"/>
    </row>
    <row r="6" spans="1:12">
      <c r="A6" s="25"/>
      <c r="B6" s="65"/>
      <c r="C6" s="25"/>
      <c r="D6" s="25"/>
      <c r="E6"/>
      <c r="F6"/>
      <c r="G6"/>
      <c r="H6"/>
      <c r="I6" s="50"/>
      <c r="K6"/>
      <c r="L6"/>
    </row>
    <row r="7" spans="1:12">
      <c r="A7" s="27" t="s">
        <v>58</v>
      </c>
      <c r="B7" s="67">
        <v>8816374.7300000247</v>
      </c>
      <c r="C7" s="68">
        <f>B7/B$5</f>
        <v>0.38194036392213604</v>
      </c>
      <c r="D7" s="25"/>
      <c r="E7"/>
      <c r="F7"/>
      <c r="G7"/>
      <c r="H7"/>
      <c r="I7" s="50"/>
      <c r="K7"/>
      <c r="L7"/>
    </row>
    <row r="8" spans="1:12">
      <c r="A8" s="27" t="s">
        <v>59</v>
      </c>
      <c r="B8" s="67">
        <v>2638434.7299999991</v>
      </c>
      <c r="C8" s="69">
        <f>B8/B$5</f>
        <v>0.11430148466035081</v>
      </c>
      <c r="D8" s="25"/>
      <c r="E8"/>
      <c r="F8"/>
      <c r="G8"/>
      <c r="H8"/>
      <c r="I8" s="50"/>
      <c r="K8"/>
      <c r="L8"/>
    </row>
    <row r="9" spans="1:12">
      <c r="A9" s="31" t="s">
        <v>60</v>
      </c>
      <c r="B9" s="62">
        <f>SUM(B7:B8)</f>
        <v>11454809.460000023</v>
      </c>
      <c r="C9" s="70">
        <f>B9/B$5</f>
        <v>0.49624184858248682</v>
      </c>
      <c r="D9" s="25"/>
      <c r="E9"/>
      <c r="F9"/>
      <c r="G9"/>
      <c r="H9"/>
      <c r="K9"/>
      <c r="L9"/>
    </row>
    <row r="10" spans="1:12">
      <c r="A10" s="25"/>
      <c r="B10" s="28"/>
      <c r="C10" s="29"/>
      <c r="D10" s="25"/>
      <c r="E10"/>
      <c r="F10"/>
      <c r="G10"/>
      <c r="H10" s="25"/>
    </row>
    <row r="11" spans="1:12">
      <c r="A11" s="25"/>
      <c r="B11" s="25"/>
      <c r="D11" s="25"/>
      <c r="E11"/>
      <c r="F11"/>
      <c r="G11"/>
      <c r="H11" s="25"/>
    </row>
    <row r="12" spans="1:12">
      <c r="A12" s="25"/>
      <c r="B12"/>
      <c r="C12"/>
      <c r="D12" s="25"/>
      <c r="E12"/>
      <c r="F12"/>
      <c r="G12"/>
      <c r="H12" s="25"/>
    </row>
    <row r="13" spans="1:12">
      <c r="A13"/>
      <c r="B13"/>
      <c r="C13"/>
      <c r="D13"/>
      <c r="E13"/>
      <c r="F13"/>
      <c r="G13"/>
      <c r="H13" s="25"/>
    </row>
    <row r="14" spans="1:12">
      <c r="A14"/>
      <c r="B14"/>
      <c r="C14"/>
      <c r="D14"/>
      <c r="E14"/>
      <c r="F14" s="30"/>
      <c r="G14"/>
      <c r="H14" s="25"/>
    </row>
    <row r="15" spans="1:12">
      <c r="A15"/>
      <c r="B15" s="2"/>
      <c r="C15"/>
      <c r="D15"/>
      <c r="E15"/>
      <c r="F15"/>
      <c r="G15"/>
      <c r="H15" s="25"/>
    </row>
    <row r="16" spans="1:12">
      <c r="A16"/>
      <c r="B16" s="2"/>
      <c r="C16"/>
      <c r="D16"/>
      <c r="E16"/>
      <c r="F16"/>
      <c r="G16"/>
      <c r="H16" s="25"/>
    </row>
    <row r="17" spans="1:10">
      <c r="A17"/>
      <c r="B17"/>
      <c r="C17"/>
      <c r="D17"/>
      <c r="E17"/>
      <c r="F17"/>
      <c r="G17"/>
      <c r="H17" s="25"/>
    </row>
    <row r="18" spans="1:10">
      <c r="A18"/>
      <c r="B18"/>
      <c r="C18"/>
      <c r="D18"/>
      <c r="E18"/>
      <c r="F18"/>
      <c r="G18"/>
      <c r="H18" s="25"/>
    </row>
    <row r="19" spans="1:10">
      <c r="A19"/>
      <c r="B19"/>
      <c r="C19"/>
      <c r="D19"/>
      <c r="E19"/>
      <c r="F19"/>
      <c r="G19"/>
    </row>
    <row r="20" spans="1:10">
      <c r="A20"/>
      <c r="B20"/>
      <c r="C20"/>
      <c r="D20"/>
      <c r="E20"/>
      <c r="F20"/>
      <c r="G20"/>
    </row>
    <row r="21" spans="1:10">
      <c r="A21"/>
      <c r="B21"/>
      <c r="C21"/>
      <c r="D21"/>
      <c r="E21"/>
      <c r="F21"/>
      <c r="G21"/>
      <c r="H21"/>
      <c r="I21"/>
      <c r="J21"/>
    </row>
    <row r="22" spans="1:10">
      <c r="A22"/>
      <c r="B22"/>
      <c r="C22"/>
      <c r="D22"/>
      <c r="E22"/>
      <c r="F22"/>
      <c r="G22"/>
      <c r="H22"/>
      <c r="I22"/>
      <c r="J22"/>
    </row>
    <row r="23" spans="1:10">
      <c r="A23"/>
      <c r="B23"/>
      <c r="C23"/>
      <c r="D23"/>
      <c r="E23"/>
      <c r="F23"/>
      <c r="G23"/>
      <c r="H23"/>
      <c r="I23"/>
      <c r="J23"/>
    </row>
    <row r="24" spans="1:10">
      <c r="A24"/>
      <c r="B24"/>
      <c r="C24"/>
      <c r="D24"/>
      <c r="E24"/>
      <c r="F24"/>
      <c r="G24"/>
      <c r="H24"/>
      <c r="I24"/>
      <c r="J24"/>
    </row>
    <row r="25" spans="1:10">
      <c r="E25"/>
      <c r="F25"/>
      <c r="G25"/>
      <c r="H25"/>
      <c r="I25"/>
      <c r="J25"/>
    </row>
    <row r="26" spans="1:10">
      <c r="E26"/>
      <c r="F26"/>
      <c r="G26"/>
      <c r="H26"/>
      <c r="I26"/>
      <c r="J26"/>
    </row>
    <row r="27" spans="1:10">
      <c r="E27"/>
      <c r="F27"/>
      <c r="G27"/>
      <c r="H27"/>
      <c r="I27"/>
      <c r="J27"/>
    </row>
    <row r="28" spans="1:10">
      <c r="E28"/>
      <c r="F28"/>
      <c r="G28"/>
      <c r="H28"/>
      <c r="I28"/>
      <c r="J28"/>
    </row>
    <row r="29" spans="1:10">
      <c r="E29"/>
      <c r="F29"/>
      <c r="G29"/>
      <c r="H29"/>
      <c r="I29"/>
      <c r="J29"/>
    </row>
  </sheetData>
  <pageMargins left="0.86" right="0.75" top="1" bottom="1" header="0.5" footer="0.5"/>
  <pageSetup orientation="portrait" r:id="rId1"/>
  <headerFooter scaleWithDoc="0" alignWithMargins="0">
    <oddFooter xml:space="preserve">&amp;RExhibit No. 27
Case No. IPC-E-25-16
K. Noe, IPC
Page &amp;P of &amp;N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Props1.xml><?xml version="1.0" encoding="utf-8"?>
<ds:datastoreItem xmlns:ds="http://schemas.openxmlformats.org/officeDocument/2006/customXml" ds:itemID="{59E46A65-25A9-43C1-8304-CA27225372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7D9BE8-D3FD-44AA-AFE3-F381522A27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F60FE6-479E-4C88-9842-4FAF48F0554A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2598b9c-e36d-41d2-bc07-82821eae5140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a861b690-d0a9-4018-97d6-298fd6205a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Ann Adj Summary</vt:lpstr>
      <vt:lpstr>Payroll-Source Page A</vt:lpstr>
      <vt:lpstr>2024 Actual Payroll-SourcePg1</vt:lpstr>
      <vt:lpstr>Payroll Tax-Source Pg2</vt:lpstr>
      <vt:lpstr>'2024 Actual Payroll-SourcePg1'!Print_Area</vt:lpstr>
      <vt:lpstr>'Payroll Tax-Source Pg2'!Print_Area</vt:lpstr>
      <vt:lpstr>'Payroll-Source Page A'!Print_Area</vt:lpstr>
    </vt:vector>
  </TitlesOfParts>
  <Manager/>
  <Company>IPCO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McCabe</dc:creator>
  <cp:keywords/>
  <dc:description/>
  <cp:lastModifiedBy>Davenport, Christy</cp:lastModifiedBy>
  <cp:revision/>
  <cp:lastPrinted>2025-05-27T16:48:07Z</cp:lastPrinted>
  <dcterms:created xsi:type="dcterms:W3CDTF">2011-03-14T21:49:29Z</dcterms:created>
  <dcterms:modified xsi:type="dcterms:W3CDTF">2025-05-27T16:48:13Z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  <property fmtid="{D5CDD505-2E9C-101B-9397-08002B2CF9AE}" pid="3" name="{A44787D4-0540-4523-9961-78E4036D8C6D}">
    <vt:lpwstr>{6703128E-52CE-49AB-A4B4-FBA0CF001BB6}</vt:lpwstr>
  </property>
</Properties>
</file>