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Brady\"/>
    </mc:Choice>
  </mc:AlternateContent>
  <xr:revisionPtr revIDLastSave="0" documentId="13_ncr:1_{F30A5701-69B2-44D1-A2D1-FD627DA87FC3}" xr6:coauthVersionLast="47" xr6:coauthVersionMax="47" xr10:uidLastSave="{00000000-0000-0000-0000-000000000000}"/>
  <bookViews>
    <workbookView xWindow="28680" yWindow="-120" windowWidth="29040" windowHeight="15840" xr2:uid="{F4428CBD-9107-469C-A072-9483D5BE22EB}"/>
  </bookViews>
  <sheets>
    <sheet name="Revenue Forecast" sheetId="1" r:id="rId1"/>
  </sheets>
  <definedNames>
    <definedName name="_xlnm.Print_Area" localSheetId="0">'Revenue Forecast'!$A$1:$Q$416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10" i="1" l="1"/>
  <c r="P411" i="1"/>
  <c r="P399" i="1"/>
  <c r="P397" i="1"/>
  <c r="I396" i="1"/>
  <c r="P394" i="1"/>
  <c r="H393" i="1"/>
  <c r="L403" i="1"/>
  <c r="I403" i="1"/>
  <c r="H403" i="1"/>
  <c r="G403" i="1"/>
  <c r="F403" i="1"/>
  <c r="E403" i="1"/>
  <c r="D403" i="1"/>
  <c r="G393" i="1"/>
  <c r="L393" i="1"/>
  <c r="M393" i="1"/>
  <c r="O371" i="1"/>
  <c r="P366" i="1"/>
  <c r="P343" i="1"/>
  <c r="P295" i="1"/>
  <c r="G281" i="1"/>
  <c r="O281" i="1"/>
  <c r="N281" i="1"/>
  <c r="J281" i="1"/>
  <c r="I281" i="1"/>
  <c r="F281" i="1"/>
  <c r="P273" i="1"/>
  <c r="N270" i="1"/>
  <c r="K270" i="1"/>
  <c r="H270" i="1"/>
  <c r="D270" i="1"/>
  <c r="Q251" i="1"/>
  <c r="O234" i="1"/>
  <c r="N234" i="1"/>
  <c r="M234" i="1"/>
  <c r="H234" i="1"/>
  <c r="F237" i="1"/>
  <c r="G234" i="1"/>
  <c r="D234" i="1"/>
  <c r="N230" i="1"/>
  <c r="O230" i="1"/>
  <c r="M230" i="1"/>
  <c r="L230" i="1"/>
  <c r="K230" i="1"/>
  <c r="J230" i="1"/>
  <c r="I230" i="1"/>
  <c r="H230" i="1"/>
  <c r="G230" i="1"/>
  <c r="F230" i="1"/>
  <c r="E230" i="1"/>
  <c r="D237" i="1"/>
  <c r="E237" i="1"/>
  <c r="J209" i="1"/>
  <c r="I209" i="1"/>
  <c r="G209" i="1"/>
  <c r="P206" i="1"/>
  <c r="K205" i="1"/>
  <c r="P201" i="1"/>
  <c r="I205" i="1"/>
  <c r="P200" i="1"/>
  <c r="P189" i="1"/>
  <c r="P173" i="1"/>
  <c r="P157" i="1"/>
  <c r="P143" i="1"/>
  <c r="P141" i="1"/>
  <c r="P125" i="1"/>
  <c r="P109" i="1"/>
  <c r="P96" i="1"/>
  <c r="P83" i="1"/>
  <c r="P75" i="1"/>
  <c r="P74" i="1"/>
  <c r="P73" i="1"/>
  <c r="P65" i="1"/>
  <c r="P44" i="1"/>
  <c r="P28" i="1"/>
  <c r="P25" i="1"/>
  <c r="P23" i="1"/>
  <c r="H20" i="1"/>
  <c r="P17" i="1"/>
  <c r="P8" i="1"/>
  <c r="Q408" i="1"/>
  <c r="L408" i="1"/>
  <c r="K408" i="1"/>
  <c r="H408" i="1"/>
  <c r="G408" i="1"/>
  <c r="O124" i="1" l="1"/>
  <c r="F124" i="1"/>
  <c r="I270" i="1"/>
  <c r="I279" i="1" s="1"/>
  <c r="F156" i="1"/>
  <c r="K20" i="1"/>
  <c r="P49" i="1"/>
  <c r="J16" i="1"/>
  <c r="P323" i="1"/>
  <c r="P196" i="1"/>
  <c r="L108" i="1"/>
  <c r="P215" i="1"/>
  <c r="E72" i="1"/>
  <c r="H72" i="1"/>
  <c r="H227" i="1"/>
  <c r="H238" i="1" s="1"/>
  <c r="P34" i="1"/>
  <c r="P171" i="1"/>
  <c r="G205" i="1"/>
  <c r="F270" i="1"/>
  <c r="P7" i="1"/>
  <c r="P98" i="1"/>
  <c r="H172" i="1"/>
  <c r="E209" i="1"/>
  <c r="O20" i="1"/>
  <c r="P202" i="1"/>
  <c r="E385" i="1"/>
  <c r="M403" i="1"/>
  <c r="P190" i="1"/>
  <c r="L270" i="1"/>
  <c r="O403" i="1"/>
  <c r="F199" i="1"/>
  <c r="L209" i="1"/>
  <c r="P257" i="1"/>
  <c r="H385" i="1"/>
  <c r="N199" i="1"/>
  <c r="H16" i="1"/>
  <c r="P359" i="1"/>
  <c r="K279" i="1"/>
  <c r="N375" i="1"/>
  <c r="P214" i="1"/>
  <c r="I72" i="1"/>
  <c r="G252" i="1"/>
  <c r="I393" i="1"/>
  <c r="E400" i="1"/>
  <c r="P24" i="1"/>
  <c r="P54" i="1"/>
  <c r="L188" i="1"/>
  <c r="N227" i="1"/>
  <c r="N238" i="1" s="1"/>
  <c r="H252" i="1"/>
  <c r="P284" i="1"/>
  <c r="P311" i="1"/>
  <c r="P81" i="1"/>
  <c r="G259" i="1"/>
  <c r="P11" i="1"/>
  <c r="J41" i="1"/>
  <c r="H52" i="1"/>
  <c r="P187" i="1"/>
  <c r="N237" i="1"/>
  <c r="K252" i="1"/>
  <c r="N403" i="1"/>
  <c r="J108" i="1"/>
  <c r="P18" i="1"/>
  <c r="P19" i="1"/>
  <c r="P95" i="1"/>
  <c r="L252" i="1"/>
  <c r="N292" i="1"/>
  <c r="F308" i="1"/>
  <c r="J324" i="1"/>
  <c r="P382" i="1"/>
  <c r="J393" i="1"/>
  <c r="P142" i="1"/>
  <c r="I237" i="1"/>
  <c r="P76" i="1"/>
  <c r="E20" i="1"/>
  <c r="L52" i="1"/>
  <c r="I108" i="1"/>
  <c r="F20" i="1"/>
  <c r="P27" i="1"/>
  <c r="E63" i="1"/>
  <c r="I63" i="1"/>
  <c r="J237" i="1"/>
  <c r="G20" i="1"/>
  <c r="P111" i="1"/>
  <c r="O227" i="1"/>
  <c r="O238" i="1" s="1"/>
  <c r="J356" i="1"/>
  <c r="J403" i="1"/>
  <c r="L400" i="1"/>
  <c r="K63" i="1"/>
  <c r="K227" i="1"/>
  <c r="I20" i="1"/>
  <c r="H205" i="1"/>
  <c r="K218" i="1"/>
  <c r="O393" i="1"/>
  <c r="K156" i="1"/>
  <c r="M172" i="1"/>
  <c r="J371" i="1"/>
  <c r="P135" i="1"/>
  <c r="L234" i="1"/>
  <c r="L237" i="1"/>
  <c r="H237" i="1"/>
  <c r="P99" i="1"/>
  <c r="F227" i="1"/>
  <c r="P221" i="1"/>
  <c r="D281" i="1"/>
  <c r="F408" i="1"/>
  <c r="F252" i="1"/>
  <c r="P224" i="1"/>
  <c r="E41" i="1"/>
  <c r="P159" i="1"/>
  <c r="L218" i="1"/>
  <c r="P261" i="1"/>
  <c r="N268" i="1"/>
  <c r="E408" i="1"/>
  <c r="E252" i="1"/>
  <c r="E124" i="1"/>
  <c r="I16" i="1"/>
  <c r="P33" i="1"/>
  <c r="O93" i="1"/>
  <c r="L93" i="1"/>
  <c r="I93" i="1"/>
  <c r="P380" i="1"/>
  <c r="D385" i="1"/>
  <c r="K72" i="1"/>
  <c r="N52" i="1"/>
  <c r="P85" i="1"/>
  <c r="M93" i="1"/>
  <c r="I252" i="1"/>
  <c r="I408" i="1"/>
  <c r="P43" i="1"/>
  <c r="O108" i="1"/>
  <c r="F218" i="1"/>
  <c r="P212" i="1"/>
  <c r="O218" i="1"/>
  <c r="P370" i="1"/>
  <c r="H371" i="1"/>
  <c r="M52" i="1"/>
  <c r="J252" i="1"/>
  <c r="J408" i="1"/>
  <c r="D20" i="1"/>
  <c r="F209" i="1"/>
  <c r="P207" i="1"/>
  <c r="P307" i="1"/>
  <c r="K108" i="1"/>
  <c r="P282" i="1"/>
  <c r="M41" i="1"/>
  <c r="P127" i="1"/>
  <c r="D16" i="1"/>
  <c r="K41" i="1"/>
  <c r="P92" i="1"/>
  <c r="P90" i="1"/>
  <c r="P15" i="1"/>
  <c r="G140" i="1"/>
  <c r="F41" i="1"/>
  <c r="P51" i="1"/>
  <c r="P66" i="1"/>
  <c r="N20" i="1"/>
  <c r="N82" i="1"/>
  <c r="J82" i="1"/>
  <c r="P110" i="1"/>
  <c r="P204" i="1"/>
  <c r="D205" i="1"/>
  <c r="P222" i="1"/>
  <c r="G227" i="1"/>
  <c r="G238" i="1" s="1"/>
  <c r="P84" i="1"/>
  <c r="N93" i="1"/>
  <c r="P107" i="1"/>
  <c r="D218" i="1"/>
  <c r="P321" i="1"/>
  <c r="P339" i="1"/>
  <c r="M396" i="1"/>
  <c r="E396" i="1"/>
  <c r="O396" i="1"/>
  <c r="N396" i="1"/>
  <c r="J396" i="1"/>
  <c r="D396" i="1"/>
  <c r="P55" i="1"/>
  <c r="P128" i="1"/>
  <c r="P139" i="1"/>
  <c r="P226" i="1"/>
  <c r="D259" i="1"/>
  <c r="P294" i="1"/>
  <c r="I375" i="1"/>
  <c r="P373" i="1"/>
  <c r="O375" i="1"/>
  <c r="G375" i="1"/>
  <c r="F375" i="1"/>
  <c r="E375" i="1"/>
  <c r="K375" i="1"/>
  <c r="H375" i="1"/>
  <c r="L375" i="1"/>
  <c r="F396" i="1"/>
  <c r="P267" i="1"/>
  <c r="O268" i="1"/>
  <c r="M281" i="1"/>
  <c r="E218" i="1"/>
  <c r="M16" i="1"/>
  <c r="K16" i="1"/>
  <c r="G52" i="1"/>
  <c r="P138" i="1"/>
  <c r="I218" i="1"/>
  <c r="G396" i="1"/>
  <c r="O188" i="1"/>
  <c r="P381" i="1"/>
  <c r="P62" i="1"/>
  <c r="L72" i="1"/>
  <c r="M108" i="1"/>
  <c r="P203" i="1"/>
  <c r="M259" i="1"/>
  <c r="H367" i="1"/>
  <c r="P365" i="1"/>
  <c r="J385" i="1"/>
  <c r="P389" i="1"/>
  <c r="D393" i="1"/>
  <c r="P147" i="1"/>
  <c r="P175" i="1"/>
  <c r="M218" i="1"/>
  <c r="F279" i="1"/>
  <c r="P379" i="1"/>
  <c r="P56" i="1"/>
  <c r="O63" i="1"/>
  <c r="N72" i="1"/>
  <c r="G199" i="1"/>
  <c r="O199" i="1"/>
  <c r="H199" i="1"/>
  <c r="M199" i="1"/>
  <c r="L199" i="1"/>
  <c r="E199" i="1"/>
  <c r="L227" i="1"/>
  <c r="K237" i="1"/>
  <c r="P254" i="1"/>
  <c r="P374" i="1"/>
  <c r="J63" i="1"/>
  <c r="P126" i="1"/>
  <c r="M227" i="1"/>
  <c r="M238" i="1" s="1"/>
  <c r="H259" i="1"/>
  <c r="F268" i="1"/>
  <c r="P278" i="1"/>
  <c r="F393" i="1"/>
  <c r="P30" i="1"/>
  <c r="P26" i="1"/>
  <c r="P29" i="1"/>
  <c r="M408" i="1"/>
  <c r="M252" i="1"/>
  <c r="M20" i="1"/>
  <c r="I41" i="1"/>
  <c r="O52" i="1"/>
  <c r="P100" i="1"/>
  <c r="P123" i="1"/>
  <c r="P155" i="1"/>
  <c r="P195" i="1"/>
  <c r="P225" i="1"/>
  <c r="M237" i="1"/>
  <c r="P291" i="1"/>
  <c r="P71" i="1"/>
  <c r="P158" i="1"/>
  <c r="O408" i="1"/>
  <c r="O252" i="1"/>
  <c r="D371" i="1"/>
  <c r="P40" i="1"/>
  <c r="E140" i="1"/>
  <c r="P198" i="1"/>
  <c r="O209" i="1"/>
  <c r="K268" i="1"/>
  <c r="J218" i="1"/>
  <c r="H268" i="1"/>
  <c r="N371" i="1"/>
  <c r="F371" i="1"/>
  <c r="E371" i="1"/>
  <c r="G371" i="1"/>
  <c r="J20" i="1"/>
  <c r="P97" i="1"/>
  <c r="P232" i="1"/>
  <c r="G218" i="1"/>
  <c r="P216" i="1"/>
  <c r="E227" i="1"/>
  <c r="F234" i="1"/>
  <c r="N259" i="1"/>
  <c r="P272" i="1"/>
  <c r="E270" i="1"/>
  <c r="E281" i="1"/>
  <c r="N408" i="1"/>
  <c r="N252" i="1"/>
  <c r="O237" i="1"/>
  <c r="P262" i="1"/>
  <c r="L20" i="1"/>
  <c r="N209" i="1"/>
  <c r="L259" i="1"/>
  <c r="P36" i="1"/>
  <c r="L63" i="1"/>
  <c r="O259" i="1"/>
  <c r="O270" i="1"/>
  <c r="O279" i="1" s="1"/>
  <c r="P342" i="1"/>
  <c r="N367" i="1"/>
  <c r="P378" i="1"/>
  <c r="K52" i="1"/>
  <c r="K199" i="1"/>
  <c r="N205" i="1"/>
  <c r="H209" i="1"/>
  <c r="D209" i="1"/>
  <c r="P255" i="1"/>
  <c r="H279" i="1"/>
  <c r="E393" i="1"/>
  <c r="E234" i="1"/>
  <c r="P310" i="1"/>
  <c r="F400" i="1"/>
  <c r="N218" i="1"/>
  <c r="G268" i="1"/>
  <c r="K393" i="1"/>
  <c r="E52" i="1"/>
  <c r="O72" i="1"/>
  <c r="O205" i="1"/>
  <c r="M205" i="1"/>
  <c r="E205" i="1"/>
  <c r="L205" i="1"/>
  <c r="F205" i="1"/>
  <c r="P236" i="1"/>
  <c r="P326" i="1"/>
  <c r="P355" i="1"/>
  <c r="K209" i="1"/>
  <c r="P258" i="1"/>
  <c r="I268" i="1"/>
  <c r="K400" i="1"/>
  <c r="P174" i="1"/>
  <c r="I227" i="1"/>
  <c r="D230" i="1"/>
  <c r="P230" i="1" s="1"/>
  <c r="P229" i="1"/>
  <c r="I400" i="1"/>
  <c r="D408" i="1"/>
  <c r="D252" i="1"/>
  <c r="L82" i="1"/>
  <c r="P192" i="1"/>
  <c r="J270" i="1"/>
  <c r="P283" i="1"/>
  <c r="P299" i="1"/>
  <c r="P211" i="1"/>
  <c r="G270" i="1"/>
  <c r="P358" i="1"/>
  <c r="P383" i="1"/>
  <c r="K403" i="1"/>
  <c r="P191" i="1"/>
  <c r="H218" i="1"/>
  <c r="I234" i="1"/>
  <c r="L268" i="1"/>
  <c r="P303" i="1"/>
  <c r="J340" i="1"/>
  <c r="P390" i="1"/>
  <c r="K234" i="1"/>
  <c r="O367" i="1"/>
  <c r="P149" i="1"/>
  <c r="I259" i="1"/>
  <c r="J375" i="1"/>
  <c r="P384" i="1"/>
  <c r="P392" i="1"/>
  <c r="J400" i="1"/>
  <c r="J199" i="1"/>
  <c r="M209" i="1"/>
  <c r="P217" i="1"/>
  <c r="M268" i="1"/>
  <c r="N279" i="1"/>
  <c r="K324" i="1"/>
  <c r="P395" i="1"/>
  <c r="O400" i="1"/>
  <c r="G237" i="1"/>
  <c r="K259" i="1"/>
  <c r="L281" i="1"/>
  <c r="M367" i="1"/>
  <c r="E367" i="1"/>
  <c r="G367" i="1"/>
  <c r="D367" i="1"/>
  <c r="K371" i="1"/>
  <c r="G400" i="1"/>
  <c r="J227" i="1"/>
  <c r="P223" i="1"/>
  <c r="K281" i="1"/>
  <c r="P304" i="1"/>
  <c r="I367" i="1"/>
  <c r="P402" i="1"/>
  <c r="P213" i="1"/>
  <c r="H400" i="1"/>
  <c r="F108" i="1"/>
  <c r="D375" i="1"/>
  <c r="P179" i="1"/>
  <c r="J205" i="1"/>
  <c r="J234" i="1"/>
  <c r="N385" i="1"/>
  <c r="M385" i="1"/>
  <c r="L385" i="1"/>
  <c r="F385" i="1"/>
  <c r="O385" i="1"/>
  <c r="K385" i="1"/>
  <c r="G385" i="1"/>
  <c r="J268" i="1"/>
  <c r="P388" i="1"/>
  <c r="N400" i="1"/>
  <c r="E259" i="1"/>
  <c r="F367" i="1"/>
  <c r="I385" i="1"/>
  <c r="N393" i="1"/>
  <c r="M400" i="1"/>
  <c r="P208" i="1"/>
  <c r="P360" i="1"/>
  <c r="I371" i="1"/>
  <c r="H396" i="1"/>
  <c r="P233" i="1"/>
  <c r="P369" i="1"/>
  <c r="L371" i="1"/>
  <c r="P391" i="1"/>
  <c r="K396" i="1"/>
  <c r="D227" i="1"/>
  <c r="J259" i="1"/>
  <c r="P327" i="1"/>
  <c r="M371" i="1"/>
  <c r="L396" i="1"/>
  <c r="M270" i="1"/>
  <c r="M279" i="1" s="1"/>
  <c r="P305" i="1"/>
  <c r="M375" i="1"/>
  <c r="E404" i="1" l="1"/>
  <c r="P237" i="1"/>
  <c r="K238" i="1"/>
  <c r="O404" i="1"/>
  <c r="I404" i="1"/>
  <c r="D238" i="1"/>
  <c r="M404" i="1"/>
  <c r="N404" i="1"/>
  <c r="G356" i="1"/>
  <c r="P35" i="1"/>
  <c r="J188" i="1"/>
  <c r="P353" i="1"/>
  <c r="P160" i="1"/>
  <c r="O16" i="1"/>
  <c r="I156" i="1"/>
  <c r="P102" i="1"/>
  <c r="F259" i="1"/>
  <c r="P259" i="1" s="1"/>
  <c r="P9" i="1"/>
  <c r="P37" i="1"/>
  <c r="P20" i="1"/>
  <c r="I82" i="1"/>
  <c r="J404" i="1"/>
  <c r="P166" i="1"/>
  <c r="E238" i="1"/>
  <c r="L367" i="1"/>
  <c r="P133" i="1"/>
  <c r="P14" i="1"/>
  <c r="M324" i="1"/>
  <c r="P167" i="1"/>
  <c r="D52" i="1"/>
  <c r="P134" i="1"/>
  <c r="L41" i="1"/>
  <c r="F82" i="1"/>
  <c r="J52" i="1"/>
  <c r="P38" i="1"/>
  <c r="P120" i="1"/>
  <c r="P39" i="1"/>
  <c r="P194" i="1"/>
  <c r="L238" i="1"/>
  <c r="O324" i="1"/>
  <c r="P271" i="1"/>
  <c r="F72" i="1"/>
  <c r="N16" i="1"/>
  <c r="N340" i="1"/>
  <c r="P13" i="1"/>
  <c r="O41" i="1"/>
  <c r="K340" i="1"/>
  <c r="P168" i="1"/>
  <c r="N356" i="1"/>
  <c r="F16" i="1"/>
  <c r="E156" i="1"/>
  <c r="E308" i="1"/>
  <c r="N124" i="1"/>
  <c r="G82" i="1"/>
  <c r="F188" i="1"/>
  <c r="I292" i="1"/>
  <c r="L404" i="1"/>
  <c r="P58" i="1"/>
  <c r="O82" i="1"/>
  <c r="M340" i="1"/>
  <c r="P306" i="1"/>
  <c r="K356" i="1"/>
  <c r="P276" i="1"/>
  <c r="P122" i="1"/>
  <c r="N63" i="1"/>
  <c r="J292" i="1"/>
  <c r="H82" i="1"/>
  <c r="I356" i="1"/>
  <c r="H41" i="1"/>
  <c r="H404" i="1"/>
  <c r="O308" i="1"/>
  <c r="M308" i="1"/>
  <c r="P350" i="1"/>
  <c r="P112" i="1"/>
  <c r="L156" i="1"/>
  <c r="P151" i="1"/>
  <c r="N324" i="1"/>
  <c r="E82" i="1"/>
  <c r="P118" i="1"/>
  <c r="F404" i="1"/>
  <c r="I52" i="1"/>
  <c r="P136" i="1"/>
  <c r="E268" i="1"/>
  <c r="P170" i="1"/>
  <c r="P403" i="1"/>
  <c r="P289" i="1"/>
  <c r="G340" i="1"/>
  <c r="P302" i="1"/>
  <c r="G16" i="1"/>
  <c r="P184" i="1"/>
  <c r="P117" i="1"/>
  <c r="P78" i="1"/>
  <c r="G108" i="1"/>
  <c r="P68" i="1"/>
  <c r="N108" i="1"/>
  <c r="H281" i="1"/>
  <c r="H292" i="1" s="1"/>
  <c r="K82" i="1"/>
  <c r="L140" i="1"/>
  <c r="P182" i="1"/>
  <c r="O356" i="1"/>
  <c r="P46" i="1"/>
  <c r="F356" i="1"/>
  <c r="I238" i="1"/>
  <c r="F52" i="1"/>
  <c r="M188" i="1"/>
  <c r="N172" i="1"/>
  <c r="M247" i="1"/>
  <c r="P277" i="1"/>
  <c r="P349" i="1"/>
  <c r="H108" i="1"/>
  <c r="J156" i="1"/>
  <c r="G72" i="1"/>
  <c r="H63" i="1"/>
  <c r="D308" i="1"/>
  <c r="F340" i="1"/>
  <c r="P186" i="1"/>
  <c r="H247" i="1"/>
  <c r="P61" i="1"/>
  <c r="I124" i="1"/>
  <c r="F140" i="1"/>
  <c r="E292" i="1"/>
  <c r="P181" i="1"/>
  <c r="G404" i="1"/>
  <c r="P205" i="1"/>
  <c r="M63" i="1"/>
  <c r="P234" i="1"/>
  <c r="L172" i="1"/>
  <c r="J72" i="1"/>
  <c r="N41" i="1"/>
  <c r="K140" i="1"/>
  <c r="D140" i="1"/>
  <c r="J279" i="1"/>
  <c r="N308" i="1"/>
  <c r="N156" i="1"/>
  <c r="K247" i="1"/>
  <c r="P285" i="1"/>
  <c r="L16" i="1"/>
  <c r="J140" i="1"/>
  <c r="G188" i="1"/>
  <c r="H188" i="1"/>
  <c r="G93" i="1"/>
  <c r="L308" i="1"/>
  <c r="I140" i="1"/>
  <c r="G279" i="1"/>
  <c r="P270" i="1"/>
  <c r="P275" i="1"/>
  <c r="P70" i="1"/>
  <c r="P320" i="1"/>
  <c r="P197" i="1"/>
  <c r="D199" i="1"/>
  <c r="P115" i="1"/>
  <c r="P315" i="1"/>
  <c r="P86" i="1"/>
  <c r="N247" i="1"/>
  <c r="L340" i="1"/>
  <c r="L247" i="1"/>
  <c r="G324" i="1"/>
  <c r="P352" i="1"/>
  <c r="P209" i="1"/>
  <c r="P121" i="1"/>
  <c r="P317" i="1"/>
  <c r="P89" i="1"/>
  <c r="P347" i="1"/>
  <c r="H124" i="1"/>
  <c r="M140" i="1"/>
  <c r="D188" i="1"/>
  <c r="P371" i="1"/>
  <c r="O292" i="1"/>
  <c r="P319" i="1"/>
  <c r="G156" i="1"/>
  <c r="E279" i="1"/>
  <c r="P290" i="1"/>
  <c r="P80" i="1"/>
  <c r="P60" i="1"/>
  <c r="P57" i="1"/>
  <c r="P218" i="1"/>
  <c r="P91" i="1"/>
  <c r="P104" i="1"/>
  <c r="P69" i="1"/>
  <c r="P288" i="1"/>
  <c r="P393" i="1"/>
  <c r="H156" i="1"/>
  <c r="P301" i="1"/>
  <c r="O156" i="1"/>
  <c r="P79" i="1"/>
  <c r="P48" i="1"/>
  <c r="P45" i="1"/>
  <c r="P47" i="1"/>
  <c r="J93" i="1"/>
  <c r="D156" i="1"/>
  <c r="P77" i="1"/>
  <c r="P274" i="1"/>
  <c r="P50" i="1"/>
  <c r="D41" i="1"/>
  <c r="D63" i="1"/>
  <c r="P153" i="1"/>
  <c r="P296" i="1"/>
  <c r="F63" i="1"/>
  <c r="P10" i="1"/>
  <c r="P227" i="1"/>
  <c r="M82" i="1"/>
  <c r="P243" i="1"/>
  <c r="P245" i="1"/>
  <c r="P246" i="1"/>
  <c r="P185" i="1"/>
  <c r="P150" i="1"/>
  <c r="J247" i="1"/>
  <c r="P59" i="1"/>
  <c r="O172" i="1"/>
  <c r="P364" i="1"/>
  <c r="P396" i="1"/>
  <c r="P333" i="1"/>
  <c r="F238" i="1"/>
  <c r="P336" i="1"/>
  <c r="P169" i="1"/>
  <c r="P105" i="1"/>
  <c r="E108" i="1"/>
  <c r="M72" i="1"/>
  <c r="P265" i="1"/>
  <c r="P337" i="1"/>
  <c r="E16" i="1"/>
  <c r="P144" i="1"/>
  <c r="K292" i="1"/>
  <c r="O340" i="1"/>
  <c r="P322" i="1"/>
  <c r="M356" i="1"/>
  <c r="P335" i="1"/>
  <c r="P163" i="1"/>
  <c r="P165" i="1"/>
  <c r="K404" i="1"/>
  <c r="P119" i="1"/>
  <c r="P103" i="1"/>
  <c r="L279" i="1"/>
  <c r="P263" i="1"/>
  <c r="P328" i="1"/>
  <c r="P183" i="1"/>
  <c r="D108" i="1"/>
  <c r="P101" i="1"/>
  <c r="P131" i="1"/>
  <c r="D172" i="1"/>
  <c r="D268" i="1"/>
  <c r="P334" i="1"/>
  <c r="P385" i="1"/>
  <c r="P408" i="1"/>
  <c r="P12" i="1"/>
  <c r="G41" i="1"/>
  <c r="P106" i="1"/>
  <c r="J238" i="1"/>
  <c r="P344" i="1"/>
  <c r="P67" i="1"/>
  <c r="D72" i="1"/>
  <c r="P256" i="1"/>
  <c r="P154" i="1"/>
  <c r="P331" i="1"/>
  <c r="P354" i="1"/>
  <c r="L292" i="1"/>
  <c r="M292" i="1"/>
  <c r="P338" i="1"/>
  <c r="P148" i="1"/>
  <c r="P146" i="1"/>
  <c r="P145" i="1"/>
  <c r="P375" i="1"/>
  <c r="P351" i="1"/>
  <c r="G63" i="1"/>
  <c r="D82" i="1"/>
  <c r="P152" i="1"/>
  <c r="P312" i="1"/>
  <c r="P398" i="1"/>
  <c r="D400" i="1"/>
  <c r="P400" i="1" s="1"/>
  <c r="P193" i="1"/>
  <c r="I199" i="1"/>
  <c r="P266" i="1"/>
  <c r="P178" i="1"/>
  <c r="P180" i="1"/>
  <c r="P264" i="1"/>
  <c r="D279" i="1"/>
  <c r="P176" i="1"/>
  <c r="E188" i="1"/>
  <c r="J367" i="1"/>
  <c r="P137" i="1"/>
  <c r="P318" i="1"/>
  <c r="P52" i="1" l="1"/>
  <c r="P72" i="1"/>
  <c r="P16" i="1"/>
  <c r="E356" i="1"/>
  <c r="O247" i="1"/>
  <c r="G124" i="1"/>
  <c r="F93" i="1"/>
  <c r="O140" i="1"/>
  <c r="G247" i="1"/>
  <c r="D247" i="1"/>
  <c r="I324" i="1"/>
  <c r="P130" i="1"/>
  <c r="J172" i="1"/>
  <c r="H308" i="1"/>
  <c r="E324" i="1"/>
  <c r="P238" i="1"/>
  <c r="P268" i="1"/>
  <c r="P314" i="1"/>
  <c r="E340" i="1"/>
  <c r="F324" i="1"/>
  <c r="H340" i="1"/>
  <c r="P241" i="1"/>
  <c r="H140" i="1"/>
  <c r="L324" i="1"/>
  <c r="K124" i="1"/>
  <c r="M124" i="1"/>
  <c r="P129" i="1"/>
  <c r="P281" i="1"/>
  <c r="E93" i="1"/>
  <c r="H324" i="1"/>
  <c r="K93" i="1"/>
  <c r="D292" i="1"/>
  <c r="P279" i="1"/>
  <c r="F292" i="1"/>
  <c r="F247" i="1"/>
  <c r="D404" i="1"/>
  <c r="P404" i="1" s="1"/>
  <c r="N188" i="1"/>
  <c r="M156" i="1"/>
  <c r="P156" i="1" s="1"/>
  <c r="J124" i="1"/>
  <c r="I188" i="1"/>
  <c r="P188" i="1" s="1"/>
  <c r="P87" i="1"/>
  <c r="D93" i="1"/>
  <c r="G172" i="1"/>
  <c r="N140" i="1"/>
  <c r="L356" i="1"/>
  <c r="L124" i="1"/>
  <c r="I308" i="1"/>
  <c r="F172" i="1"/>
  <c r="P177" i="1"/>
  <c r="I340" i="1"/>
  <c r="P286" i="1"/>
  <c r="P88" i="1"/>
  <c r="P162" i="1"/>
  <c r="P244" i="1"/>
  <c r="P316" i="1"/>
  <c r="P164" i="1"/>
  <c r="K172" i="1"/>
  <c r="H356" i="1"/>
  <c r="P313" i="1"/>
  <c r="D324" i="1"/>
  <c r="P132" i="1"/>
  <c r="P113" i="1"/>
  <c r="D124" i="1"/>
  <c r="G292" i="1"/>
  <c r="P329" i="1"/>
  <c r="D340" i="1"/>
  <c r="P114" i="1"/>
  <c r="P348" i="1"/>
  <c r="P332" i="1"/>
  <c r="P298" i="1"/>
  <c r="P346" i="1"/>
  <c r="P287" i="1"/>
  <c r="E247" i="1"/>
  <c r="P240" i="1"/>
  <c r="J308" i="1"/>
  <c r="P345" i="1"/>
  <c r="P116" i="1"/>
  <c r="I172" i="1"/>
  <c r="P41" i="1"/>
  <c r="P297" i="1"/>
  <c r="K308" i="1"/>
  <c r="P300" i="1"/>
  <c r="P330" i="1"/>
  <c r="P108" i="1"/>
  <c r="G308" i="1"/>
  <c r="P199" i="1"/>
  <c r="P161" i="1"/>
  <c r="E172" i="1"/>
  <c r="P242" i="1"/>
  <c r="P63" i="1"/>
  <c r="I247" i="1"/>
  <c r="D356" i="1"/>
  <c r="P82" i="1"/>
  <c r="K367" i="1"/>
  <c r="P367" i="1" s="1"/>
  <c r="K188" i="1"/>
  <c r="H93" i="1"/>
  <c r="P172" i="1" l="1"/>
  <c r="P340" i="1"/>
  <c r="P140" i="1"/>
  <c r="P292" i="1"/>
  <c r="P324" i="1"/>
  <c r="P356" i="1"/>
  <c r="P124" i="1"/>
  <c r="P93" i="1"/>
  <c r="P415" i="1" s="1"/>
  <c r="P247" i="1"/>
  <c r="P308" i="1"/>
</calcChain>
</file>

<file path=xl/sharedStrings.xml><?xml version="1.0" encoding="utf-8"?>
<sst xmlns="http://schemas.openxmlformats.org/spreadsheetml/2006/main" count="445" uniqueCount="126">
  <si>
    <t>2025 Test Year Revenue Forecast</t>
  </si>
  <si>
    <t>Rates</t>
  </si>
  <si>
    <t>Rate</t>
  </si>
  <si>
    <t>State</t>
  </si>
  <si>
    <t>Total</t>
  </si>
  <si>
    <t>As of 6/1/2025</t>
  </si>
  <si>
    <t>IDAHO</t>
  </si>
  <si>
    <t>Rate 01</t>
  </si>
  <si>
    <t>I</t>
  </si>
  <si>
    <t>Bills</t>
  </si>
  <si>
    <t>Min Bills</t>
  </si>
  <si>
    <t>S 0-800</t>
  </si>
  <si>
    <t>S 801-2000</t>
  </si>
  <si>
    <t>S Over 2000</t>
  </si>
  <si>
    <t>N 0-800</t>
  </si>
  <si>
    <t>N 801-2000</t>
  </si>
  <si>
    <t>N Over 2000</t>
  </si>
  <si>
    <t>Total kWh</t>
  </si>
  <si>
    <t>Rev</t>
  </si>
  <si>
    <t>Rate 03</t>
  </si>
  <si>
    <t>Rate 04</t>
  </si>
  <si>
    <t>NOT USED</t>
  </si>
  <si>
    <t>S EW</t>
  </si>
  <si>
    <t>S Reg kWh</t>
  </si>
  <si>
    <t>Rate 05</t>
  </si>
  <si>
    <t>S Peak</t>
  </si>
  <si>
    <t>S Mid Peak</t>
  </si>
  <si>
    <t>S Off Peak</t>
  </si>
  <si>
    <t>N Peak</t>
  </si>
  <si>
    <t>N Off Peak</t>
  </si>
  <si>
    <t>Rate 06</t>
  </si>
  <si>
    <t>Rate 06 TOU</t>
  </si>
  <si>
    <t>S On</t>
  </si>
  <si>
    <t>S Mid</t>
  </si>
  <si>
    <t>S Off</t>
  </si>
  <si>
    <t>N On</t>
  </si>
  <si>
    <t xml:space="preserve">N Mid </t>
  </si>
  <si>
    <t>N Off</t>
  </si>
  <si>
    <t>Rate 07</t>
  </si>
  <si>
    <t>S 0-300</t>
  </si>
  <si>
    <t>S Over</t>
  </si>
  <si>
    <t>N 0-300</t>
  </si>
  <si>
    <t>N Over</t>
  </si>
  <si>
    <t>kWh Total</t>
  </si>
  <si>
    <t>Rate 08</t>
  </si>
  <si>
    <t>Rate 09S</t>
  </si>
  <si>
    <t>BLC</t>
  </si>
  <si>
    <t>S kW</t>
  </si>
  <si>
    <t>N kW</t>
  </si>
  <si>
    <t>kW Total</t>
  </si>
  <si>
    <t>S kWh</t>
  </si>
  <si>
    <t>N kWh</t>
  </si>
  <si>
    <t>Rate 09S TOU</t>
  </si>
  <si>
    <t>Total kW</t>
  </si>
  <si>
    <t>S On-peak kWh</t>
  </si>
  <si>
    <t>S Mid-peak kWh</t>
  </si>
  <si>
    <t>S Off-peak kWh</t>
  </si>
  <si>
    <t>N On-Peak</t>
  </si>
  <si>
    <t>N Mid-peak kWh</t>
  </si>
  <si>
    <t>N Off-peak kWh</t>
  </si>
  <si>
    <t>Rate 09P</t>
  </si>
  <si>
    <t>On-peak kW</t>
  </si>
  <si>
    <t>Rate 09T</t>
  </si>
  <si>
    <t>N On-peak kWh</t>
  </si>
  <si>
    <t>Rate 19S</t>
  </si>
  <si>
    <t>N On-peak</t>
  </si>
  <si>
    <t>Rate 19P</t>
  </si>
  <si>
    <t>Rate 19T</t>
  </si>
  <si>
    <t>Rate 24</t>
  </si>
  <si>
    <t>In Bills</t>
  </si>
  <si>
    <t>Out-Bills</t>
  </si>
  <si>
    <t>In-kW</t>
  </si>
  <si>
    <t>Out-kW</t>
  </si>
  <si>
    <t xml:space="preserve">Total kW </t>
  </si>
  <si>
    <t>In-kWh</t>
  </si>
  <si>
    <t>Out-kWh</t>
  </si>
  <si>
    <t>Rate 40</t>
  </si>
  <si>
    <t>kWh</t>
  </si>
  <si>
    <t>Intermittent Usage Charge (Count)</t>
  </si>
  <si>
    <t>Rate 42</t>
  </si>
  <si>
    <t>Rate 15</t>
  </si>
  <si>
    <t xml:space="preserve">A 40-Watt </t>
  </si>
  <si>
    <t>Lamps</t>
  </si>
  <si>
    <t xml:space="preserve">A 85-Watt </t>
  </si>
  <si>
    <t xml:space="preserve">A 200-Watt </t>
  </si>
  <si>
    <t xml:space="preserve">F 85-Watt </t>
  </si>
  <si>
    <t xml:space="preserve">F 150-Watt </t>
  </si>
  <si>
    <t xml:space="preserve">F 300-Watt </t>
  </si>
  <si>
    <t>Rate 41A</t>
  </si>
  <si>
    <t xml:space="preserve">40-Watt </t>
  </si>
  <si>
    <t xml:space="preserve">85-Watt </t>
  </si>
  <si>
    <t xml:space="preserve">140-Watt </t>
  </si>
  <si>
    <t xml:space="preserve">200-Watt </t>
  </si>
  <si>
    <t>41A Variable Usage Charge</t>
  </si>
  <si>
    <t>41A kWh</t>
  </si>
  <si>
    <t>Rev 41A</t>
  </si>
  <si>
    <t>Rate 41C</t>
  </si>
  <si>
    <t>Rev 41C</t>
  </si>
  <si>
    <t>Rate 41CM</t>
  </si>
  <si>
    <t>Rev 41CM</t>
  </si>
  <si>
    <t>All Rate 41 Bills</t>
  </si>
  <si>
    <t>All Rate 41 kWh</t>
  </si>
  <si>
    <t>Rev All 41</t>
  </si>
  <si>
    <t>Rate 62</t>
  </si>
  <si>
    <t>OREGON</t>
  </si>
  <si>
    <t>As of 10/15/2024</t>
  </si>
  <si>
    <t>O</t>
  </si>
  <si>
    <t>S 0-1000</t>
  </si>
  <si>
    <t>S Over 1000</t>
  </si>
  <si>
    <t>1 phase</t>
  </si>
  <si>
    <t>3 phase</t>
  </si>
  <si>
    <t>Total Bills</t>
  </si>
  <si>
    <t>S 0-500</t>
  </si>
  <si>
    <t>N 0-500</t>
  </si>
  <si>
    <t>On-Peak kW</t>
  </si>
  <si>
    <t>S On-Peak kWh</t>
  </si>
  <si>
    <t>S Mid-Peak kWh</t>
  </si>
  <si>
    <t>S Off-Peak kWh</t>
  </si>
  <si>
    <t>N On-Peak kWh</t>
  </si>
  <si>
    <t>N Mid-Peak kWh</t>
  </si>
  <si>
    <t>N Off-Peak kWh</t>
  </si>
  <si>
    <t>Rate 24S</t>
  </si>
  <si>
    <t>All 41 Bills</t>
  </si>
  <si>
    <t>Total All 41 kWh</t>
  </si>
  <si>
    <t>SPECIAL CONTRACTS</t>
  </si>
  <si>
    <t>Total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</si>
</sst>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0.000000"/>
    <numFmt numFmtId="167" formatCode="0.0"/>
    <numFmt numFmtId="168" formatCode="_(&quot;$&quot;* #,##0_);_(&quot;$&quot;* \(#,##0\);_(&quot;$&quot;* &quot;-&quot;??_);_(@_)"/>
    <numFmt numFmtId="169" formatCode="#,##0.0_);[Red]\(#,##0.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88">
    <xf numFmtId="0" fontId="0" fillId="0" borderId="0" xfId="0"/>
    <xf numFmtId="0" fontId="0" fillId="0" borderId="4" xfId="0" applyBorder="1"/>
    <xf numFmtId="164" fontId="0" fillId="0" borderId="5" xfId="1" applyNumberFormat="1" applyFont="1" applyBorder="1"/>
    <xf numFmtId="0" fontId="5" fillId="0" borderId="0" xfId="0" applyFont="1"/>
    <xf numFmtId="0" fontId="4" fillId="0" borderId="0" xfId="0" applyFont="1"/>
    <xf numFmtId="165" fontId="4" fillId="0" borderId="0" xfId="0" applyNumberFormat="1" applyFont="1"/>
    <xf numFmtId="165" fontId="4" fillId="0" borderId="4" xfId="0" applyNumberFormat="1" applyFont="1" applyBorder="1"/>
    <xf numFmtId="164" fontId="4" fillId="0" borderId="5" xfId="1" applyNumberFormat="1" applyFont="1" applyBorder="1" applyAlignment="1">
      <alignment horizontal="right"/>
    </xf>
    <xf numFmtId="0" fontId="2" fillId="0" borderId="0" xfId="0" applyFont="1"/>
    <xf numFmtId="38" fontId="0" fillId="0" borderId="0" xfId="0" applyNumberFormat="1"/>
    <xf numFmtId="38" fontId="0" fillId="0" borderId="4" xfId="0" applyNumberFormat="1" applyBorder="1"/>
    <xf numFmtId="37" fontId="0" fillId="0" borderId="0" xfId="0" applyNumberFormat="1"/>
    <xf numFmtId="167" fontId="0" fillId="0" borderId="0" xfId="0" applyNumberFormat="1"/>
    <xf numFmtId="167" fontId="0" fillId="0" borderId="4" xfId="0" applyNumberFormat="1" applyBorder="1"/>
    <xf numFmtId="3" fontId="0" fillId="0" borderId="0" xfId="0" applyNumberFormat="1"/>
    <xf numFmtId="38" fontId="0" fillId="2" borderId="0" xfId="0" applyNumberFormat="1" applyFill="1"/>
    <xf numFmtId="38" fontId="0" fillId="2" borderId="5" xfId="0" applyNumberFormat="1" applyFill="1" applyBorder="1"/>
    <xf numFmtId="0" fontId="2" fillId="3" borderId="1" xfId="0" applyFont="1" applyFill="1" applyBorder="1"/>
    <xf numFmtId="3" fontId="0" fillId="3" borderId="1" xfId="0" applyNumberFormat="1" applyFill="1" applyBorder="1"/>
    <xf numFmtId="3" fontId="0" fillId="3" borderId="2" xfId="0" applyNumberFormat="1" applyFill="1" applyBorder="1"/>
    <xf numFmtId="3" fontId="0" fillId="3" borderId="6" xfId="0" applyNumberFormat="1" applyFill="1" applyBorder="1"/>
    <xf numFmtId="0" fontId="0" fillId="0" borderId="5" xfId="0" applyBorder="1"/>
    <xf numFmtId="37" fontId="0" fillId="0" borderId="4" xfId="0" applyNumberFormat="1" applyBorder="1"/>
    <xf numFmtId="37" fontId="0" fillId="0" borderId="5" xfId="0" applyNumberFormat="1" applyBorder="1"/>
    <xf numFmtId="0" fontId="0" fillId="0" borderId="0" xfId="0" applyAlignment="1">
      <alignment horizontal="right"/>
    </xf>
    <xf numFmtId="3" fontId="0" fillId="0" borderId="4" xfId="0" applyNumberFormat="1" applyBorder="1"/>
    <xf numFmtId="0" fontId="2" fillId="2" borderId="0" xfId="0" applyFont="1" applyFill="1"/>
    <xf numFmtId="0" fontId="0" fillId="2" borderId="0" xfId="0" applyFill="1"/>
    <xf numFmtId="0" fontId="0" fillId="2" borderId="4" xfId="0" applyFill="1" applyBorder="1"/>
    <xf numFmtId="164" fontId="0" fillId="2" borderId="5" xfId="1" applyNumberFormat="1" applyFont="1" applyFill="1" applyBorder="1"/>
    <xf numFmtId="167" fontId="0" fillId="2" borderId="0" xfId="0" applyNumberFormat="1" applyFill="1"/>
    <xf numFmtId="167" fontId="0" fillId="2" borderId="4" xfId="0" applyNumberFormat="1" applyFill="1" applyBorder="1"/>
    <xf numFmtId="38" fontId="0" fillId="2" borderId="4" xfId="0" applyNumberFormat="1" applyFill="1" applyBorder="1"/>
    <xf numFmtId="0" fontId="2" fillId="2" borderId="1" xfId="0" applyFont="1" applyFill="1" applyBorder="1"/>
    <xf numFmtId="3" fontId="0" fillId="4" borderId="1" xfId="0" applyNumberFormat="1" applyFill="1" applyBorder="1"/>
    <xf numFmtId="3" fontId="0" fillId="4" borderId="2" xfId="0" applyNumberFormat="1" applyFill="1" applyBorder="1"/>
    <xf numFmtId="164" fontId="0" fillId="4" borderId="6" xfId="1" applyNumberFormat="1" applyFont="1" applyFill="1" applyBorder="1"/>
    <xf numFmtId="38" fontId="0" fillId="0" borderId="5" xfId="0" applyNumberFormat="1" applyBorder="1"/>
    <xf numFmtId="167" fontId="0" fillId="0" borderId="5" xfId="0" applyNumberFormat="1" applyBorder="1"/>
    <xf numFmtId="3" fontId="0" fillId="0" borderId="5" xfId="0" applyNumberFormat="1" applyBorder="1"/>
    <xf numFmtId="168" fontId="0" fillId="0" borderId="0" xfId="2" applyNumberFormat="1" applyFont="1"/>
    <xf numFmtId="168" fontId="0" fillId="0" borderId="0" xfId="0" applyNumberFormat="1"/>
    <xf numFmtId="38" fontId="0" fillId="5" borderId="0" xfId="0" applyNumberFormat="1" applyFill="1"/>
    <xf numFmtId="38" fontId="0" fillId="0" borderId="7" xfId="0" applyNumberFormat="1" applyBorder="1"/>
    <xf numFmtId="38" fontId="0" fillId="0" borderId="8" xfId="0" applyNumberFormat="1" applyBorder="1"/>
    <xf numFmtId="38" fontId="0" fillId="0" borderId="9" xfId="0" applyNumberFormat="1" applyBorder="1"/>
    <xf numFmtId="38" fontId="0" fillId="0" borderId="10" xfId="0" applyNumberFormat="1" applyBorder="1"/>
    <xf numFmtId="38" fontId="0" fillId="0" borderId="11" xfId="0" applyNumberFormat="1" applyBorder="1"/>
    <xf numFmtId="38" fontId="0" fillId="0" borderId="3" xfId="0" applyNumberFormat="1" applyBorder="1"/>
    <xf numFmtId="38" fontId="0" fillId="0" borderId="12" xfId="0" applyNumberFormat="1" applyBorder="1"/>
    <xf numFmtId="0" fontId="6" fillId="0" borderId="0" xfId="0" applyFont="1"/>
    <xf numFmtId="0" fontId="2" fillId="0" borderId="1" xfId="0" applyFont="1" applyBorder="1"/>
    <xf numFmtId="38" fontId="0" fillId="0" borderId="1" xfId="0" applyNumberFormat="1" applyBorder="1"/>
    <xf numFmtId="38" fontId="0" fillId="0" borderId="2" xfId="0" applyNumberFormat="1" applyBorder="1"/>
    <xf numFmtId="38" fontId="0" fillId="0" borderId="6" xfId="0" applyNumberFormat="1" applyBorder="1"/>
    <xf numFmtId="43" fontId="0" fillId="0" borderId="5" xfId="1" applyFont="1" applyFill="1" applyBorder="1"/>
    <xf numFmtId="37" fontId="7" fillId="0" borderId="0" xfId="3" applyNumberFormat="1"/>
    <xf numFmtId="169" fontId="0" fillId="0" borderId="0" xfId="0" applyNumberFormat="1"/>
    <xf numFmtId="169" fontId="0" fillId="0" borderId="4" xfId="0" applyNumberFormat="1" applyBorder="1"/>
    <xf numFmtId="169" fontId="0" fillId="0" borderId="5" xfId="0" applyNumberFormat="1" applyBorder="1"/>
    <xf numFmtId="38" fontId="0" fillId="5" borderId="0" xfId="0" applyNumberFormat="1" applyFill="1" applyAlignment="1">
      <alignment horizontal="right"/>
    </xf>
    <xf numFmtId="38" fontId="0" fillId="0" borderId="7" xfId="0" applyNumberFormat="1" applyBorder="1" applyAlignment="1">
      <alignment horizontal="right"/>
    </xf>
    <xf numFmtId="38" fontId="0" fillId="0" borderId="8" xfId="0" applyNumberFormat="1" applyBorder="1" applyAlignment="1">
      <alignment horizontal="right"/>
    </xf>
    <xf numFmtId="38" fontId="0" fillId="0" borderId="9" xfId="0" applyNumberFormat="1" applyBorder="1" applyAlignment="1">
      <alignment horizontal="right"/>
    </xf>
    <xf numFmtId="164" fontId="0" fillId="5" borderId="5" xfId="1" applyNumberFormat="1" applyFont="1" applyFill="1" applyBorder="1"/>
    <xf numFmtId="38" fontId="0" fillId="0" borderId="10" xfId="0" applyNumberFormat="1" applyBorder="1" applyAlignment="1">
      <alignment horizontal="right"/>
    </xf>
    <xf numFmtId="38" fontId="0" fillId="0" borderId="0" xfId="0" applyNumberFormat="1" applyAlignment="1">
      <alignment horizontal="right"/>
    </xf>
    <xf numFmtId="38" fontId="0" fillId="0" borderId="4" xfId="0" applyNumberFormat="1" applyBorder="1" applyAlignment="1">
      <alignment horizontal="right"/>
    </xf>
    <xf numFmtId="38" fontId="0" fillId="0" borderId="11" xfId="0" applyNumberFormat="1" applyBorder="1" applyAlignment="1">
      <alignment horizontal="right"/>
    </xf>
    <xf numFmtId="38" fontId="0" fillId="0" borderId="3" xfId="0" applyNumberFormat="1" applyBorder="1" applyAlignment="1">
      <alignment horizontal="right"/>
    </xf>
    <xf numFmtId="38" fontId="0" fillId="0" borderId="12" xfId="0" applyNumberFormat="1" applyBorder="1" applyAlignment="1">
      <alignment horizontal="right"/>
    </xf>
    <xf numFmtId="0" fontId="7" fillId="0" borderId="0" xfId="0" applyFont="1" applyProtection="1">
      <protection locked="0"/>
    </xf>
    <xf numFmtId="5" fontId="7" fillId="0" borderId="0" xfId="0" applyNumberFormat="1" applyFont="1" applyProtection="1">
      <protection locked="0"/>
    </xf>
    <xf numFmtId="38" fontId="7" fillId="0" borderId="0" xfId="0" applyNumberFormat="1" applyFont="1" applyProtection="1">
      <protection locked="0"/>
    </xf>
    <xf numFmtId="164" fontId="0" fillId="0" borderId="0" xfId="1" applyNumberFormat="1" applyFont="1"/>
    <xf numFmtId="164" fontId="0" fillId="0" borderId="4" xfId="1" applyNumberFormat="1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166" fontId="0" fillId="0" borderId="4" xfId="0" applyNumberFormat="1" applyBorder="1"/>
    <xf numFmtId="166" fontId="0" fillId="2" borderId="4" xfId="0" applyNumberFormat="1" applyFill="1" applyBorder="1"/>
    <xf numFmtId="165" fontId="4" fillId="0" borderId="4" xfId="0" applyNumberFormat="1" applyFont="1" applyBorder="1" applyAlignment="1">
      <alignment horizontal="right"/>
    </xf>
    <xf numFmtId="2" fontId="0" fillId="0" borderId="4" xfId="0" applyNumberFormat="1" applyBorder="1"/>
    <xf numFmtId="38" fontId="0" fillId="0" borderId="5" xfId="0" applyNumberFormat="1" applyBorder="1" applyAlignment="1">
      <alignment horizontal="right"/>
    </xf>
    <xf numFmtId="0" fontId="0" fillId="6" borderId="4" xfId="0" applyFill="1" applyBorder="1"/>
    <xf numFmtId="3" fontId="2" fillId="3" borderId="1" xfId="0" applyNumberFormat="1" applyFont="1" applyFill="1" applyBorder="1"/>
    <xf numFmtId="0" fontId="2" fillId="0" borderId="4" xfId="0" applyFont="1" applyBorder="1"/>
    <xf numFmtId="164" fontId="2" fillId="0" borderId="5" xfId="1" applyNumberFormat="1" applyFont="1" applyBorder="1"/>
    <xf numFmtId="0" fontId="3" fillId="0" borderId="3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3" xfId="3" xr:uid="{B3B03CCC-1ECE-43F9-BA82-2361DA332B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A567-2D02-49A6-9E58-669FCC17910A}">
  <sheetPr codeName="Sheet4">
    <tabColor rgb="FF00B050"/>
  </sheetPr>
  <dimension ref="A1:Q415"/>
  <sheetViews>
    <sheetView tabSelected="1" zoomScale="80" zoomScaleNormal="80" zoomScalePageLayoutView="30" workbookViewId="0">
      <selection activeCell="F210" sqref="F210"/>
    </sheetView>
  </sheetViews>
  <sheetFormatPr defaultRowHeight="15" x14ac:dyDescent="0.25"/>
  <cols>
    <col min="1" max="1" width="23.140625" customWidth="1"/>
    <col min="2" max="2" width="15.85546875" customWidth="1"/>
    <col min="3" max="14" width="17.42578125" customWidth="1"/>
    <col min="15" max="15" width="17.42578125" style="1" customWidth="1"/>
    <col min="16" max="16" width="19.140625" style="2" customWidth="1"/>
    <col min="17" max="17" width="26.140625" style="1" customWidth="1"/>
  </cols>
  <sheetData>
    <row r="1" spans="1:17" ht="26.25" x14ac:dyDescent="0.4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x14ac:dyDescent="0.25">
      <c r="Q2" s="76" t="s">
        <v>1</v>
      </c>
    </row>
    <row r="3" spans="1:17" x14ac:dyDescent="0.25">
      <c r="A3" s="3" t="s">
        <v>2</v>
      </c>
      <c r="B3" s="4" t="s">
        <v>3</v>
      </c>
      <c r="D3" s="5">
        <v>45658</v>
      </c>
      <c r="E3" s="5">
        <v>45689</v>
      </c>
      <c r="F3" s="5">
        <v>45717</v>
      </c>
      <c r="G3" s="5">
        <v>45748</v>
      </c>
      <c r="H3" s="5">
        <v>45778</v>
      </c>
      <c r="I3" s="5">
        <v>45809</v>
      </c>
      <c r="J3" s="5">
        <v>45839</v>
      </c>
      <c r="K3" s="5">
        <v>45870</v>
      </c>
      <c r="L3" s="5">
        <v>45901</v>
      </c>
      <c r="M3" s="5">
        <v>45931</v>
      </c>
      <c r="N3" s="5">
        <v>45962</v>
      </c>
      <c r="O3" s="6">
        <v>45992</v>
      </c>
      <c r="P3" s="7" t="s">
        <v>4</v>
      </c>
      <c r="Q3" s="77" t="s">
        <v>5</v>
      </c>
    </row>
    <row r="5" spans="1:17" x14ac:dyDescent="0.25">
      <c r="A5" s="8" t="s">
        <v>6</v>
      </c>
    </row>
    <row r="7" spans="1:17" x14ac:dyDescent="0.25">
      <c r="A7" s="8" t="s">
        <v>7</v>
      </c>
      <c r="B7" t="s">
        <v>8</v>
      </c>
      <c r="C7" s="8" t="s">
        <v>9</v>
      </c>
      <c r="D7" s="9">
        <v>513245.2</v>
      </c>
      <c r="E7" s="9">
        <v>511963.3</v>
      </c>
      <c r="F7" s="9">
        <v>514749.1</v>
      </c>
      <c r="G7" s="9">
        <v>515040.6</v>
      </c>
      <c r="H7" s="9">
        <v>516898.1</v>
      </c>
      <c r="I7" s="9">
        <v>518077.9</v>
      </c>
      <c r="J7" s="9">
        <v>519857.4</v>
      </c>
      <c r="K7" s="9">
        <v>520532.4</v>
      </c>
      <c r="L7" s="9">
        <v>521553.5</v>
      </c>
      <c r="M7" s="9">
        <v>523093.5</v>
      </c>
      <c r="N7" s="9">
        <v>523302.7</v>
      </c>
      <c r="O7" s="10">
        <v>525352.5</v>
      </c>
      <c r="P7" s="2">
        <f>SUM(D7:O7)</f>
        <v>6223666.2000000002</v>
      </c>
      <c r="Q7" s="78">
        <v>15</v>
      </c>
    </row>
    <row r="8" spans="1:17" x14ac:dyDescent="0.25">
      <c r="C8" s="8" t="s">
        <v>10</v>
      </c>
      <c r="D8" s="12">
        <v>4301.666666666667</v>
      </c>
      <c r="E8" s="12">
        <v>3622</v>
      </c>
      <c r="F8" s="12">
        <v>4269.666666666667</v>
      </c>
      <c r="G8" s="12">
        <v>4069.3333333333335</v>
      </c>
      <c r="H8" s="12">
        <v>5166.666666666667</v>
      </c>
      <c r="I8" s="12">
        <v>4847.333333333333</v>
      </c>
      <c r="J8" s="12">
        <v>5305</v>
      </c>
      <c r="K8" s="12">
        <v>5188</v>
      </c>
      <c r="L8" s="12">
        <v>4630.333333333333</v>
      </c>
      <c r="M8" s="12">
        <v>4491.666666666667</v>
      </c>
      <c r="N8" s="12">
        <v>4416</v>
      </c>
      <c r="O8" s="13">
        <v>3868</v>
      </c>
      <c r="P8" s="2">
        <f t="shared" ref="P8:P14" si="0">SUM(D8:O8)</f>
        <v>54175.666666666672</v>
      </c>
      <c r="Q8" s="78">
        <v>3</v>
      </c>
    </row>
    <row r="9" spans="1:17" x14ac:dyDescent="0.25">
      <c r="C9" t="s">
        <v>11</v>
      </c>
      <c r="D9" s="9">
        <v>22528.706769361386</v>
      </c>
      <c r="E9" s="9">
        <v>12808.50376066647</v>
      </c>
      <c r="F9" s="9">
        <v>11628.966565062372</v>
      </c>
      <c r="G9" s="9">
        <v>-28648.81429576964</v>
      </c>
      <c r="H9" s="9">
        <v>22954.437833095239</v>
      </c>
      <c r="I9" s="9">
        <v>123197558.78949882</v>
      </c>
      <c r="J9" s="9">
        <v>294284343.71348637</v>
      </c>
      <c r="K9" s="9">
        <v>321693102.85209584</v>
      </c>
      <c r="L9" s="9">
        <v>322757590.78015697</v>
      </c>
      <c r="M9" s="9">
        <v>160711124.96536383</v>
      </c>
      <c r="N9" s="9">
        <v>1562641.5282762824</v>
      </c>
      <c r="O9" s="10">
        <v>6759.6367969015591</v>
      </c>
      <c r="P9" s="2">
        <f t="shared" si="0"/>
        <v>1224254394.0663073</v>
      </c>
      <c r="Q9" s="78">
        <v>0.10177899999999999</v>
      </c>
    </row>
    <row r="10" spans="1:17" x14ac:dyDescent="0.25">
      <c r="C10" t="s">
        <v>12</v>
      </c>
      <c r="D10" s="9">
        <v>4737.6719297036798</v>
      </c>
      <c r="E10" s="9">
        <v>3533.238842750126</v>
      </c>
      <c r="F10" s="9">
        <v>1664.3649990130818</v>
      </c>
      <c r="G10" s="9">
        <v>-163.74819304242089</v>
      </c>
      <c r="H10" s="9">
        <v>1716.401827780832</v>
      </c>
      <c r="I10" s="9">
        <v>35180035.467091896</v>
      </c>
      <c r="J10" s="9">
        <v>141768078.90604597</v>
      </c>
      <c r="K10" s="9">
        <v>193465941.5815551</v>
      </c>
      <c r="L10" s="9">
        <v>123160248.10522074</v>
      </c>
      <c r="M10" s="9">
        <v>38164795.211651869</v>
      </c>
      <c r="N10" s="9">
        <v>352940.46958550875</v>
      </c>
      <c r="O10" s="10">
        <v>1426.4915490632925</v>
      </c>
      <c r="P10" s="2">
        <f t="shared" si="0"/>
        <v>532104954.16210634</v>
      </c>
      <c r="Q10" s="78">
        <v>0.12238</v>
      </c>
    </row>
    <row r="11" spans="1:17" x14ac:dyDescent="0.25">
      <c r="C11" t="s">
        <v>13</v>
      </c>
      <c r="D11" s="9">
        <v>1377.1550904752287</v>
      </c>
      <c r="E11" s="9">
        <v>49.24374693728398</v>
      </c>
      <c r="F11" s="9">
        <v>0</v>
      </c>
      <c r="G11" s="9">
        <v>0</v>
      </c>
      <c r="H11" s="9">
        <v>1860.0337798963826</v>
      </c>
      <c r="I11" s="9">
        <v>4441096.0807150593</v>
      </c>
      <c r="J11" s="9">
        <v>24635530.204989508</v>
      </c>
      <c r="K11" s="9">
        <v>40103395.756968729</v>
      </c>
      <c r="L11" s="9">
        <v>19206621.130324371</v>
      </c>
      <c r="M11" s="9">
        <v>5224072.0827206131</v>
      </c>
      <c r="N11" s="9">
        <v>59898.210594538177</v>
      </c>
      <c r="O11" s="10">
        <v>0</v>
      </c>
      <c r="P11" s="2">
        <f t="shared" si="0"/>
        <v>93673899.898930103</v>
      </c>
      <c r="Q11" s="78">
        <v>0.14538500000000001</v>
      </c>
    </row>
    <row r="12" spans="1:17" x14ac:dyDescent="0.25">
      <c r="C12" t="s">
        <v>14</v>
      </c>
      <c r="D12" s="9">
        <v>341379916.34927899</v>
      </c>
      <c r="E12" s="9">
        <v>318191639.8755582</v>
      </c>
      <c r="F12" s="9">
        <v>309707005.61934566</v>
      </c>
      <c r="G12" s="9">
        <v>292477179.21353829</v>
      </c>
      <c r="H12" s="9">
        <v>285370505.77467132</v>
      </c>
      <c r="I12" s="9">
        <v>161214633.09466431</v>
      </c>
      <c r="J12" s="9">
        <v>1495792.5101695836</v>
      </c>
      <c r="K12" s="9">
        <v>-5259.8781484398523</v>
      </c>
      <c r="L12" s="9">
        <v>-12361.504851369007</v>
      </c>
      <c r="M12" s="9">
        <v>124847645.45593697</v>
      </c>
      <c r="N12" s="9">
        <v>295967269.31205618</v>
      </c>
      <c r="O12" s="10">
        <v>333934574.22951365</v>
      </c>
      <c r="P12" s="2">
        <f t="shared" si="0"/>
        <v>2464568540.051733</v>
      </c>
      <c r="Q12" s="78">
        <v>8.9568999999999996E-2</v>
      </c>
    </row>
    <row r="13" spans="1:17" x14ac:dyDescent="0.25">
      <c r="C13" t="s">
        <v>15</v>
      </c>
      <c r="D13" s="9">
        <v>189381865.10033303</v>
      </c>
      <c r="E13" s="9">
        <v>164042462.55128139</v>
      </c>
      <c r="F13" s="9">
        <v>142222374.17295489</v>
      </c>
      <c r="G13" s="9">
        <v>102102217.96273635</v>
      </c>
      <c r="H13" s="9">
        <v>76179808.182605147</v>
      </c>
      <c r="I13" s="9">
        <v>42707410.645231418</v>
      </c>
      <c r="J13" s="9">
        <v>506419.36774672323</v>
      </c>
      <c r="K13" s="9">
        <v>-1369.9540889806137</v>
      </c>
      <c r="L13" s="9">
        <v>-3511.1771305661746</v>
      </c>
      <c r="M13" s="9">
        <v>27553658.949917033</v>
      </c>
      <c r="N13" s="9">
        <v>89796554.342546821</v>
      </c>
      <c r="O13" s="10">
        <v>162740416.33500355</v>
      </c>
      <c r="P13" s="2">
        <f t="shared" si="0"/>
        <v>997228306.47913694</v>
      </c>
      <c r="Q13" s="78">
        <v>9.8750000000000004E-2</v>
      </c>
    </row>
    <row r="14" spans="1:17" x14ac:dyDescent="0.25">
      <c r="C14" t="s">
        <v>16</v>
      </c>
      <c r="D14" s="9">
        <v>93738634.650449187</v>
      </c>
      <c r="E14" s="9">
        <v>71041773.644706249</v>
      </c>
      <c r="F14" s="9">
        <v>51816527.47933922</v>
      </c>
      <c r="G14" s="9">
        <v>24380941.399413783</v>
      </c>
      <c r="H14" s="9">
        <v>12389331.057722092</v>
      </c>
      <c r="I14" s="9">
        <v>6309726.2851062659</v>
      </c>
      <c r="J14" s="9">
        <v>79880.663066137669</v>
      </c>
      <c r="K14" s="9">
        <v>-2004.6062893859182</v>
      </c>
      <c r="L14" s="9">
        <v>0</v>
      </c>
      <c r="M14" s="9">
        <v>3134255.5925917877</v>
      </c>
      <c r="N14" s="9">
        <v>17485039.544721968</v>
      </c>
      <c r="O14" s="10">
        <v>62817742.366799198</v>
      </c>
      <c r="P14" s="2">
        <f t="shared" si="0"/>
        <v>343191848.07762653</v>
      </c>
      <c r="Q14" s="78">
        <v>0.109361</v>
      </c>
    </row>
    <row r="15" spans="1:17" x14ac:dyDescent="0.25">
      <c r="C15" s="8" t="s">
        <v>17</v>
      </c>
      <c r="D15" s="15">
        <v>624529059.63385069</v>
      </c>
      <c r="E15" s="15">
        <v>553292267.05789614</v>
      </c>
      <c r="F15" s="15">
        <v>503759198.54716307</v>
      </c>
      <c r="G15" s="15">
        <v>418931528.04733866</v>
      </c>
      <c r="H15" s="15">
        <v>373966175.8884393</v>
      </c>
      <c r="I15" s="15">
        <v>373050460.36230779</v>
      </c>
      <c r="J15" s="15">
        <v>462770045.36550426</v>
      </c>
      <c r="K15" s="15">
        <v>555253805.75209284</v>
      </c>
      <c r="L15" s="15">
        <v>465108587.33372009</v>
      </c>
      <c r="M15" s="15">
        <v>359635552.25818211</v>
      </c>
      <c r="N15" s="15">
        <v>405224343.4077813</v>
      </c>
      <c r="O15" s="15">
        <v>559500919.05966234</v>
      </c>
      <c r="P15" s="16">
        <f t="shared" ref="P15:P20" si="1">SUM(D15:O15)</f>
        <v>5655021942.7139397</v>
      </c>
      <c r="Q15" s="78"/>
    </row>
    <row r="16" spans="1:17" x14ac:dyDescent="0.25">
      <c r="C16" s="17" t="s">
        <v>18</v>
      </c>
      <c r="D16" s="18">
        <f>SUMPRODUCT(D7:D14,$Q7:$Q14)+$Q$16*D15</f>
        <v>67244523.693384096</v>
      </c>
      <c r="E16" s="18">
        <f t="shared" ref="E16:O16" si="2">SUMPRODUCT(E7:E14,$Q7:$Q14)+$Q$16*E15</f>
        <v>60160558.270287618</v>
      </c>
      <c r="F16" s="18">
        <f t="shared" si="2"/>
        <v>55186746.267143093</v>
      </c>
      <c r="G16" s="18">
        <f t="shared" si="2"/>
        <v>46680687.73400484</v>
      </c>
      <c r="H16" s="18">
        <f t="shared" si="2"/>
        <v>42209804.777562328</v>
      </c>
      <c r="I16" s="18">
        <f t="shared" si="2"/>
        <v>44622864.579331957</v>
      </c>
      <c r="J16" s="18">
        <f t="shared" si="2"/>
        <v>58889677.65529117</v>
      </c>
      <c r="K16" s="18">
        <f>SUMPRODUCT(K7:K14,$Q7:$Q14)+$Q$16*K15</f>
        <v>70071120.80732049</v>
      </c>
      <c r="L16" s="18">
        <f t="shared" si="2"/>
        <v>58550390.171793036</v>
      </c>
      <c r="M16" s="18">
        <f t="shared" si="2"/>
        <v>43893172.348606616</v>
      </c>
      <c r="N16" s="18">
        <f t="shared" si="2"/>
        <v>45362817.244109988</v>
      </c>
      <c r="O16" s="19">
        <f t="shared" si="2"/>
        <v>60743367.178329766</v>
      </c>
      <c r="P16" s="20">
        <f>SUM(D16:O16)</f>
        <v>653615730.72716498</v>
      </c>
      <c r="Q16" s="78">
        <v>0</v>
      </c>
    </row>
    <row r="17" spans="1:17" x14ac:dyDescent="0.25">
      <c r="D17" s="9"/>
      <c r="E17" s="9"/>
      <c r="F17" s="9"/>
      <c r="G17" s="9"/>
      <c r="I17" s="9"/>
      <c r="J17" s="9"/>
      <c r="K17" s="9"/>
      <c r="P17" s="21">
        <f t="shared" si="1"/>
        <v>0</v>
      </c>
      <c r="Q17" s="78"/>
    </row>
    <row r="18" spans="1:17" x14ac:dyDescent="0.25">
      <c r="A18" s="8" t="s">
        <v>19</v>
      </c>
      <c r="B18" t="s">
        <v>8</v>
      </c>
      <c r="C18" s="8" t="s">
        <v>9</v>
      </c>
      <c r="D18" s="11">
        <v>19</v>
      </c>
      <c r="E18" s="11">
        <v>18.255000000000003</v>
      </c>
      <c r="F18" s="11">
        <v>19</v>
      </c>
      <c r="G18" s="11">
        <v>19</v>
      </c>
      <c r="H18" s="11">
        <v>19</v>
      </c>
      <c r="I18" s="11">
        <v>19</v>
      </c>
      <c r="J18" s="11">
        <v>19</v>
      </c>
      <c r="K18" s="11">
        <v>18.766999999999999</v>
      </c>
      <c r="L18" s="11">
        <v>19</v>
      </c>
      <c r="M18" s="11">
        <v>19.399999999999999</v>
      </c>
      <c r="N18" s="11">
        <v>18.666999999999998</v>
      </c>
      <c r="O18" s="22">
        <v>19</v>
      </c>
      <c r="P18" s="23">
        <f t="shared" si="1"/>
        <v>227.089</v>
      </c>
      <c r="Q18" s="78">
        <v>15</v>
      </c>
    </row>
    <row r="19" spans="1:17" x14ac:dyDescent="0.25">
      <c r="C19" s="8" t="s">
        <v>17</v>
      </c>
      <c r="D19" s="15">
        <v>684883.42828240374</v>
      </c>
      <c r="E19" s="15">
        <v>532301.54044190992</v>
      </c>
      <c r="F19" s="15">
        <v>488184.40778857813</v>
      </c>
      <c r="G19" s="15">
        <v>434145.40386196156</v>
      </c>
      <c r="H19" s="15">
        <v>335241.13557913026</v>
      </c>
      <c r="I19" s="15">
        <v>309942.83131863229</v>
      </c>
      <c r="J19" s="15">
        <v>343727.88064973609</v>
      </c>
      <c r="K19" s="15">
        <v>420171.74606482557</v>
      </c>
      <c r="L19" s="15">
        <v>383039.52114391729</v>
      </c>
      <c r="M19" s="15">
        <v>280106.4585855747</v>
      </c>
      <c r="N19" s="15">
        <v>324205.76456481463</v>
      </c>
      <c r="O19" s="15">
        <v>537663.03837976372</v>
      </c>
      <c r="P19" s="16">
        <f t="shared" si="1"/>
        <v>5073613.1566612478</v>
      </c>
      <c r="Q19" s="78">
        <v>0.109482</v>
      </c>
    </row>
    <row r="20" spans="1:17" x14ac:dyDescent="0.25">
      <c r="C20" s="17" t="s">
        <v>18</v>
      </c>
      <c r="D20" s="18">
        <f t="shared" ref="D20:O20" si="3">SUMPRODUCT(D18:D19,$Q18:$Q19)+D19*$Q20</f>
        <v>75267.407495214124</v>
      </c>
      <c r="E20" s="18">
        <f t="shared" si="3"/>
        <v>58551.262250661181</v>
      </c>
      <c r="F20" s="18">
        <f t="shared" si="3"/>
        <v>53732.405333509108</v>
      </c>
      <c r="G20" s="18">
        <f t="shared" si="3"/>
        <v>47816.107105615272</v>
      </c>
      <c r="H20" s="18">
        <f t="shared" si="3"/>
        <v>36987.870005474339</v>
      </c>
      <c r="I20" s="18">
        <f t="shared" si="3"/>
        <v>34218.1610584265</v>
      </c>
      <c r="J20" s="18">
        <f t="shared" si="3"/>
        <v>37917.015829294403</v>
      </c>
      <c r="K20" s="18">
        <f t="shared" si="3"/>
        <v>46282.748102669226</v>
      </c>
      <c r="L20" s="18">
        <f t="shared" si="3"/>
        <v>42220.932853878352</v>
      </c>
      <c r="M20" s="18">
        <f t="shared" si="3"/>
        <v>30957.615298865887</v>
      </c>
      <c r="N20" s="18">
        <f t="shared" si="3"/>
        <v>35774.700516085031</v>
      </c>
      <c r="O20" s="19">
        <f t="shared" si="3"/>
        <v>59149.424767893288</v>
      </c>
      <c r="P20" s="20">
        <f t="shared" si="1"/>
        <v>558875.65061758668</v>
      </c>
      <c r="Q20" s="78">
        <v>0</v>
      </c>
    </row>
    <row r="21" spans="1:17" x14ac:dyDescent="0.25">
      <c r="B21" s="24"/>
      <c r="C21" s="8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25"/>
      <c r="Q21" s="78"/>
    </row>
    <row r="22" spans="1:17" x14ac:dyDescent="0.25"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Q22" s="78"/>
    </row>
    <row r="23" spans="1:17" hidden="1" x14ac:dyDescent="0.25">
      <c r="A23" s="26" t="s">
        <v>20</v>
      </c>
      <c r="B23" s="27" t="s">
        <v>8</v>
      </c>
      <c r="C23" s="26" t="s">
        <v>9</v>
      </c>
      <c r="D23" s="27" t="e">
        <v>#DIV/0!</v>
      </c>
      <c r="E23" s="27" t="e">
        <v>#DIV/0!</v>
      </c>
      <c r="F23" s="27" t="e">
        <v>#DIV/0!</v>
      </c>
      <c r="G23" s="27" t="e">
        <v>#DIV/0!</v>
      </c>
      <c r="H23" s="27" t="e">
        <v>#DIV/0!</v>
      </c>
      <c r="I23" s="27" t="e">
        <v>#DIV/0!</v>
      </c>
      <c r="J23" s="27" t="e">
        <v>#DIV/0!</v>
      </c>
      <c r="K23" s="27" t="e">
        <v>#DIV/0!</v>
      </c>
      <c r="L23" s="27" t="e">
        <v>#DIV/0!</v>
      </c>
      <c r="M23" s="27" t="e">
        <v>#DIV/0!</v>
      </c>
      <c r="N23" s="27" t="e">
        <v>#DIV/0!</v>
      </c>
      <c r="O23" s="28" t="e">
        <v>#DIV/0!</v>
      </c>
      <c r="P23" s="29" t="e">
        <f t="shared" ref="P23:P30" si="4">SUM(D23:J23)</f>
        <v>#DIV/0!</v>
      </c>
      <c r="Q23" s="79" t="s">
        <v>21</v>
      </c>
    </row>
    <row r="24" spans="1:17" hidden="1" x14ac:dyDescent="0.25">
      <c r="A24" s="27"/>
      <c r="B24" s="27"/>
      <c r="C24" s="26" t="s">
        <v>10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1">
        <v>0</v>
      </c>
      <c r="P24" s="29">
        <f t="shared" si="4"/>
        <v>0</v>
      </c>
      <c r="Q24" s="79" t="s">
        <v>21</v>
      </c>
    </row>
    <row r="25" spans="1:17" hidden="1" x14ac:dyDescent="0.25">
      <c r="A25" s="27"/>
      <c r="B25" s="27"/>
      <c r="C25" s="27" t="s">
        <v>22</v>
      </c>
      <c r="D25" s="15" t="e">
        <v>#DIV/0!</v>
      </c>
      <c r="E25" s="15" t="e">
        <v>#DIV/0!</v>
      </c>
      <c r="F25" s="15" t="e">
        <v>#DIV/0!</v>
      </c>
      <c r="G25" s="15" t="e">
        <v>#DIV/0!</v>
      </c>
      <c r="H25" s="15" t="e">
        <v>#DIV/0!</v>
      </c>
      <c r="I25" s="15" t="e">
        <v>#DIV/0!</v>
      </c>
      <c r="J25" s="15" t="e">
        <v>#DIV/0!</v>
      </c>
      <c r="K25" s="15" t="e">
        <v>#DIV/0!</v>
      </c>
      <c r="L25" s="15" t="e">
        <v>#DIV/0!</v>
      </c>
      <c r="M25" s="15" t="e">
        <v>#DIV/0!</v>
      </c>
      <c r="N25" s="15" t="e">
        <v>#DIV/0!</v>
      </c>
      <c r="O25" s="32" t="e">
        <v>#DIV/0!</v>
      </c>
      <c r="P25" s="29" t="e">
        <f t="shared" si="4"/>
        <v>#DIV/0!</v>
      </c>
      <c r="Q25" s="79" t="s">
        <v>21</v>
      </c>
    </row>
    <row r="26" spans="1:17" hidden="1" x14ac:dyDescent="0.25">
      <c r="A26" s="27"/>
      <c r="B26" s="27"/>
      <c r="C26" s="27" t="s">
        <v>23</v>
      </c>
      <c r="D26" s="15" t="e">
        <v>#DIV/0!</v>
      </c>
      <c r="E26" s="15" t="e">
        <v>#DIV/0!</v>
      </c>
      <c r="F26" s="15" t="e">
        <v>#DIV/0!</v>
      </c>
      <c r="G26" s="15" t="e">
        <v>#DIV/0!</v>
      </c>
      <c r="H26" s="15" t="e">
        <v>#DIV/0!</v>
      </c>
      <c r="I26" s="15" t="e">
        <v>#DIV/0!</v>
      </c>
      <c r="J26" s="15" t="e">
        <v>#DIV/0!</v>
      </c>
      <c r="K26" s="15" t="e">
        <v>#DIV/0!</v>
      </c>
      <c r="L26" s="15" t="e">
        <v>#DIV/0!</v>
      </c>
      <c r="M26" s="15" t="e">
        <v>#DIV/0!</v>
      </c>
      <c r="N26" s="15" t="e">
        <v>#DIV/0!</v>
      </c>
      <c r="O26" s="32" t="e">
        <v>#DIV/0!</v>
      </c>
      <c r="P26" s="29" t="e">
        <f t="shared" si="4"/>
        <v>#DIV/0!</v>
      </c>
      <c r="Q26" s="79" t="s">
        <v>21</v>
      </c>
    </row>
    <row r="27" spans="1:17" hidden="1" x14ac:dyDescent="0.25">
      <c r="A27" s="27"/>
      <c r="B27" s="27"/>
      <c r="C27" s="27" t="s">
        <v>14</v>
      </c>
      <c r="D27" s="15" t="e">
        <v>#DIV/0!</v>
      </c>
      <c r="E27" s="15" t="e">
        <v>#DIV/0!</v>
      </c>
      <c r="F27" s="15" t="e">
        <v>#DIV/0!</v>
      </c>
      <c r="G27" s="15" t="e">
        <v>#DIV/0!</v>
      </c>
      <c r="H27" s="15" t="e">
        <v>#DIV/0!</v>
      </c>
      <c r="I27" s="15" t="e">
        <v>#DIV/0!</v>
      </c>
      <c r="J27" s="15" t="e">
        <v>#DIV/0!</v>
      </c>
      <c r="K27" s="15" t="e">
        <v>#DIV/0!</v>
      </c>
      <c r="L27" s="15" t="e">
        <v>#DIV/0!</v>
      </c>
      <c r="M27" s="15" t="e">
        <v>#DIV/0!</v>
      </c>
      <c r="N27" s="15" t="e">
        <v>#DIV/0!</v>
      </c>
      <c r="O27" s="32" t="e">
        <v>#DIV/0!</v>
      </c>
      <c r="P27" s="29" t="e">
        <f t="shared" si="4"/>
        <v>#DIV/0!</v>
      </c>
      <c r="Q27" s="79" t="s">
        <v>21</v>
      </c>
    </row>
    <row r="28" spans="1:17" hidden="1" x14ac:dyDescent="0.25">
      <c r="A28" s="27"/>
      <c r="B28" s="27"/>
      <c r="C28" s="27" t="s">
        <v>15</v>
      </c>
      <c r="D28" s="15" t="e">
        <v>#DIV/0!</v>
      </c>
      <c r="E28" s="15" t="e">
        <v>#DIV/0!</v>
      </c>
      <c r="F28" s="15" t="e">
        <v>#DIV/0!</v>
      </c>
      <c r="G28" s="15" t="e">
        <v>#DIV/0!</v>
      </c>
      <c r="H28" s="15" t="e">
        <v>#DIV/0!</v>
      </c>
      <c r="I28" s="15" t="e">
        <v>#DIV/0!</v>
      </c>
      <c r="J28" s="15" t="e">
        <v>#DIV/0!</v>
      </c>
      <c r="K28" s="15" t="e">
        <v>#DIV/0!</v>
      </c>
      <c r="L28" s="15" t="e">
        <v>#DIV/0!</v>
      </c>
      <c r="M28" s="15" t="e">
        <v>#DIV/0!</v>
      </c>
      <c r="N28" s="15" t="e">
        <v>#DIV/0!</v>
      </c>
      <c r="O28" s="32" t="e">
        <v>#DIV/0!</v>
      </c>
      <c r="P28" s="29" t="e">
        <f t="shared" si="4"/>
        <v>#DIV/0!</v>
      </c>
      <c r="Q28" s="79" t="s">
        <v>21</v>
      </c>
    </row>
    <row r="29" spans="1:17" hidden="1" x14ac:dyDescent="0.25">
      <c r="A29" s="27"/>
      <c r="B29" s="27"/>
      <c r="C29" s="27" t="s">
        <v>16</v>
      </c>
      <c r="D29" s="15" t="e">
        <v>#DIV/0!</v>
      </c>
      <c r="E29" s="15" t="e">
        <v>#DIV/0!</v>
      </c>
      <c r="F29" s="15" t="e">
        <v>#DIV/0!</v>
      </c>
      <c r="G29" s="15" t="e">
        <v>#DIV/0!</v>
      </c>
      <c r="H29" s="15" t="e">
        <v>#DIV/0!</v>
      </c>
      <c r="I29" s="15" t="e">
        <v>#DIV/0!</v>
      </c>
      <c r="J29" s="15" t="e">
        <v>#DIV/0!</v>
      </c>
      <c r="K29" s="15" t="e">
        <v>#DIV/0!</v>
      </c>
      <c r="L29" s="15" t="e">
        <v>#DIV/0!</v>
      </c>
      <c r="M29" s="15" t="e">
        <v>#DIV/0!</v>
      </c>
      <c r="N29" s="15" t="e">
        <v>#DIV/0!</v>
      </c>
      <c r="O29" s="32" t="e">
        <v>#DIV/0!</v>
      </c>
      <c r="P29" s="29" t="e">
        <f t="shared" si="4"/>
        <v>#DIV/0!</v>
      </c>
      <c r="Q29" s="79" t="s">
        <v>21</v>
      </c>
    </row>
    <row r="30" spans="1:17" hidden="1" x14ac:dyDescent="0.25">
      <c r="A30" s="27"/>
      <c r="B30" s="27"/>
      <c r="C30" s="26" t="s">
        <v>17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32">
        <v>0</v>
      </c>
      <c r="P30" s="29">
        <f t="shared" si="4"/>
        <v>0</v>
      </c>
      <c r="Q30" s="79"/>
    </row>
    <row r="31" spans="1:17" hidden="1" x14ac:dyDescent="0.25">
      <c r="A31" s="27"/>
      <c r="B31" s="27"/>
      <c r="C31" s="33" t="s">
        <v>18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5">
        <v>0</v>
      </c>
      <c r="P31" s="36">
        <v>0</v>
      </c>
      <c r="Q31" s="79">
        <v>0</v>
      </c>
    </row>
    <row r="32" spans="1:17" x14ac:dyDescent="0.25">
      <c r="Q32" s="78"/>
    </row>
    <row r="33" spans="1:17" x14ac:dyDescent="0.25">
      <c r="A33" s="8" t="s">
        <v>24</v>
      </c>
      <c r="B33" t="s">
        <v>8</v>
      </c>
      <c r="C33" s="8" t="s">
        <v>9</v>
      </c>
      <c r="D33" s="9">
        <v>992</v>
      </c>
      <c r="E33" s="9">
        <v>992.7</v>
      </c>
      <c r="F33" s="9">
        <v>990</v>
      </c>
      <c r="G33" s="9">
        <v>993.2</v>
      </c>
      <c r="H33" s="9">
        <v>993.9</v>
      </c>
      <c r="I33" s="9">
        <v>987.6</v>
      </c>
      <c r="J33" s="9">
        <v>990.8</v>
      </c>
      <c r="K33" s="9">
        <v>986.1</v>
      </c>
      <c r="L33" s="9">
        <v>986</v>
      </c>
      <c r="M33" s="9">
        <v>986.9</v>
      </c>
      <c r="N33" s="9">
        <v>993</v>
      </c>
      <c r="O33" s="10">
        <v>989.4</v>
      </c>
      <c r="P33" s="2">
        <f t="shared" ref="P33:P39" si="5">SUM(D33:O33)</f>
        <v>11881.599999999999</v>
      </c>
      <c r="Q33" s="78">
        <v>15</v>
      </c>
    </row>
    <row r="34" spans="1:17" x14ac:dyDescent="0.25">
      <c r="C34" s="8" t="s">
        <v>10</v>
      </c>
      <c r="D34" s="12">
        <v>0</v>
      </c>
      <c r="E34" s="12">
        <v>5</v>
      </c>
      <c r="F34" s="12">
        <v>0</v>
      </c>
      <c r="G34" s="12">
        <v>2</v>
      </c>
      <c r="H34" s="12">
        <v>0</v>
      </c>
      <c r="I34" s="12">
        <v>0</v>
      </c>
      <c r="J34" s="12">
        <v>2</v>
      </c>
      <c r="K34" s="12">
        <v>1</v>
      </c>
      <c r="L34" s="12">
        <v>0</v>
      </c>
      <c r="M34" s="12">
        <v>1</v>
      </c>
      <c r="N34" s="12">
        <v>0</v>
      </c>
      <c r="O34" s="13">
        <v>0</v>
      </c>
      <c r="P34" s="2">
        <f t="shared" si="5"/>
        <v>11</v>
      </c>
      <c r="Q34" s="78">
        <v>3</v>
      </c>
    </row>
    <row r="35" spans="1:17" x14ac:dyDescent="0.25">
      <c r="C35" t="s">
        <v>25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92817.38600254315</v>
      </c>
      <c r="J35" s="9">
        <v>257048.19882210973</v>
      </c>
      <c r="K35" s="9">
        <v>307707.87999564386</v>
      </c>
      <c r="L35" s="9">
        <v>245295.85929048512</v>
      </c>
      <c r="M35" s="9">
        <v>113937.64632443056</v>
      </c>
      <c r="N35" s="9">
        <v>971.95143070533607</v>
      </c>
      <c r="O35" s="10">
        <v>0</v>
      </c>
      <c r="P35" s="2">
        <f t="shared" si="5"/>
        <v>1017778.9218659179</v>
      </c>
      <c r="Q35" s="78">
        <v>0.25295699999999999</v>
      </c>
    </row>
    <row r="36" spans="1:17" x14ac:dyDescent="0.25">
      <c r="C36" t="s">
        <v>26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93238.246855401099</v>
      </c>
      <c r="J36" s="9">
        <v>265860.11038834753</v>
      </c>
      <c r="K36" s="9">
        <v>333727.41626266891</v>
      </c>
      <c r="L36" s="9">
        <v>261801.47916177576</v>
      </c>
      <c r="M36" s="9">
        <v>118247.69997055203</v>
      </c>
      <c r="N36" s="9">
        <v>1105.4289026354727</v>
      </c>
      <c r="O36" s="10">
        <v>0</v>
      </c>
      <c r="P36" s="2">
        <f t="shared" si="5"/>
        <v>1073980.3815413809</v>
      </c>
      <c r="Q36" s="78">
        <v>0.12648000000000001</v>
      </c>
    </row>
    <row r="37" spans="1:17" x14ac:dyDescent="0.25">
      <c r="C37" t="s">
        <v>27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339783.02816671401</v>
      </c>
      <c r="J37" s="9">
        <v>902908.8511221559</v>
      </c>
      <c r="K37" s="9">
        <v>1063523.7998996831</v>
      </c>
      <c r="L37" s="9">
        <v>958156.28830350144</v>
      </c>
      <c r="M37" s="9">
        <v>471727.29785497865</v>
      </c>
      <c r="N37" s="9">
        <v>5392.615465057499</v>
      </c>
      <c r="O37" s="10">
        <v>0</v>
      </c>
      <c r="P37" s="2">
        <f t="shared" si="5"/>
        <v>3741491.8808120908</v>
      </c>
      <c r="Q37" s="78">
        <v>6.3241000000000006E-2</v>
      </c>
    </row>
    <row r="38" spans="1:17" x14ac:dyDescent="0.25">
      <c r="C38" t="s">
        <v>28</v>
      </c>
      <c r="D38" s="9">
        <v>657347.15185017278</v>
      </c>
      <c r="E38" s="9">
        <v>419489.03751415346</v>
      </c>
      <c r="F38" s="9">
        <v>373030.43487874547</v>
      </c>
      <c r="G38" s="9">
        <v>311482.82720041519</v>
      </c>
      <c r="H38" s="9">
        <v>288331.69194964308</v>
      </c>
      <c r="I38" s="9">
        <v>150497.10905120257</v>
      </c>
      <c r="J38" s="9">
        <v>1619.9332661979197</v>
      </c>
      <c r="K38" s="9">
        <v>0</v>
      </c>
      <c r="L38" s="9">
        <v>0</v>
      </c>
      <c r="M38" s="9">
        <v>107486.43141974494</v>
      </c>
      <c r="N38" s="9">
        <v>304055.08815883624</v>
      </c>
      <c r="O38" s="10">
        <v>402786.89000206091</v>
      </c>
      <c r="P38" s="2">
        <f t="shared" si="5"/>
        <v>3016126.5952911722</v>
      </c>
      <c r="Q38" s="78">
        <v>0.13114999999999999</v>
      </c>
    </row>
    <row r="39" spans="1:17" x14ac:dyDescent="0.25">
      <c r="C39" t="s">
        <v>29</v>
      </c>
      <c r="D39" s="9">
        <v>1404675.3074479019</v>
      </c>
      <c r="E39" s="9">
        <v>1348417.7605289263</v>
      </c>
      <c r="F39" s="9">
        <v>1208981.377382756</v>
      </c>
      <c r="G39" s="9">
        <v>1028826.2807510055</v>
      </c>
      <c r="H39" s="9">
        <v>935310.73133186297</v>
      </c>
      <c r="I39" s="9">
        <v>526481.7667523243</v>
      </c>
      <c r="J39" s="9">
        <v>4370.7611069227414</v>
      </c>
      <c r="K39" s="9">
        <v>0</v>
      </c>
      <c r="L39" s="9">
        <v>0</v>
      </c>
      <c r="M39" s="9">
        <v>341928.00874663802</v>
      </c>
      <c r="N39" s="9">
        <v>984920.72005313716</v>
      </c>
      <c r="O39" s="10">
        <v>1389784.0917436224</v>
      </c>
      <c r="P39" s="2">
        <f t="shared" si="5"/>
        <v>9173696.8058450967</v>
      </c>
      <c r="Q39" s="78">
        <v>8.7432999999999997E-2</v>
      </c>
    </row>
    <row r="40" spans="1:17" x14ac:dyDescent="0.25">
      <c r="C40" s="8" t="s">
        <v>17</v>
      </c>
      <c r="D40" s="15">
        <v>2062022.4592980749</v>
      </c>
      <c r="E40" s="15">
        <v>1767906.7980430797</v>
      </c>
      <c r="F40" s="15">
        <v>1582011.8122615016</v>
      </c>
      <c r="G40" s="15">
        <v>1340309.1079514206</v>
      </c>
      <c r="H40" s="15">
        <v>1223642.4232815062</v>
      </c>
      <c r="I40" s="15">
        <v>1202817.5368281852</v>
      </c>
      <c r="J40" s="15">
        <v>1431807.8547057342</v>
      </c>
      <c r="K40" s="15">
        <v>1704959.0961579958</v>
      </c>
      <c r="L40" s="15">
        <v>1465253.6267557624</v>
      </c>
      <c r="M40" s="15">
        <v>1153327.084316344</v>
      </c>
      <c r="N40" s="15">
        <v>1296445.8040103719</v>
      </c>
      <c r="O40" s="15">
        <v>1792570.9817456834</v>
      </c>
      <c r="P40" s="16">
        <f t="shared" ref="P40:P120" si="6">SUM(D40:O40)</f>
        <v>18023074.585355658</v>
      </c>
      <c r="Q40" s="78"/>
    </row>
    <row r="41" spans="1:17" x14ac:dyDescent="0.25">
      <c r="C41" s="17" t="s">
        <v>18</v>
      </c>
      <c r="D41" s="18">
        <f>SUMPRODUCT(D33:D39,$Q$33:$Q$39)+D40*$Q$41</f>
        <v>223906.05512124256</v>
      </c>
      <c r="E41" s="18">
        <f t="shared" ref="E41:O41" si="7">SUMPRODUCT(E33:E39,$Q$33:$Q$39)+E40*$Q$41</f>
        <v>187817.69732630684</v>
      </c>
      <c r="F41" s="18">
        <f t="shared" si="7"/>
        <v>169477.81030305396</v>
      </c>
      <c r="G41" s="18">
        <f t="shared" si="7"/>
        <v>145708.34099223712</v>
      </c>
      <c r="H41" s="18">
        <f t="shared" si="7"/>
        <v>134500.22457173446</v>
      </c>
      <c r="I41" s="18">
        <f t="shared" si="7"/>
        <v>137343.37562212878</v>
      </c>
      <c r="J41" s="18">
        <f t="shared" si="7"/>
        <v>171211.5896489023</v>
      </c>
      <c r="K41" s="18">
        <f t="shared" si="7"/>
        <v>202099.51443841631</v>
      </c>
      <c r="L41" s="18">
        <f t="shared" si="7"/>
        <v>170546.71759152639</v>
      </c>
      <c r="M41" s="18">
        <f t="shared" si="7"/>
        <v>132408.93740665546</v>
      </c>
      <c r="N41" s="18">
        <f t="shared" si="7"/>
        <v>141613.10908872526</v>
      </c>
      <c r="O41" s="19">
        <f t="shared" si="7"/>
        <v>189179.49311719043</v>
      </c>
      <c r="P41" s="20">
        <f t="shared" si="6"/>
        <v>2005812.8652281195</v>
      </c>
      <c r="Q41" s="78">
        <v>0</v>
      </c>
    </row>
    <row r="42" spans="1:17" x14ac:dyDescent="0.25">
      <c r="P42" s="21"/>
    </row>
    <row r="43" spans="1:17" x14ac:dyDescent="0.25">
      <c r="A43" s="8" t="s">
        <v>30</v>
      </c>
      <c r="B43" t="s">
        <v>8</v>
      </c>
      <c r="C43" s="8" t="s">
        <v>9</v>
      </c>
      <c r="D43" s="9">
        <v>17853.400000000001</v>
      </c>
      <c r="E43" s="9">
        <v>18259.2</v>
      </c>
      <c r="F43" s="9">
        <v>18429.8</v>
      </c>
      <c r="G43" s="9">
        <v>18516.3</v>
      </c>
      <c r="H43" s="9">
        <v>18636.5</v>
      </c>
      <c r="I43" s="9">
        <v>18778.2</v>
      </c>
      <c r="J43" s="9">
        <v>18950.400000000001</v>
      </c>
      <c r="K43" s="9">
        <v>19030.599999999999</v>
      </c>
      <c r="L43" s="9">
        <v>19184.8</v>
      </c>
      <c r="M43" s="9">
        <v>19324.400000000001</v>
      </c>
      <c r="N43" s="9">
        <v>19455.2</v>
      </c>
      <c r="O43" s="10">
        <v>19573.400000000001</v>
      </c>
      <c r="P43" s="37">
        <f t="shared" si="6"/>
        <v>225992.2</v>
      </c>
      <c r="Q43" s="78">
        <v>15</v>
      </c>
    </row>
    <row r="44" spans="1:17" x14ac:dyDescent="0.25">
      <c r="C44" s="8" t="s">
        <v>10</v>
      </c>
      <c r="D44" s="12">
        <v>53</v>
      </c>
      <c r="E44" s="12">
        <v>44</v>
      </c>
      <c r="F44" s="12">
        <v>48</v>
      </c>
      <c r="G44" s="12">
        <v>58</v>
      </c>
      <c r="H44" s="12">
        <v>55</v>
      </c>
      <c r="I44" s="12">
        <v>62</v>
      </c>
      <c r="J44" s="12">
        <v>60</v>
      </c>
      <c r="K44" s="12">
        <v>77</v>
      </c>
      <c r="L44" s="12">
        <v>60</v>
      </c>
      <c r="M44" s="12">
        <v>51</v>
      </c>
      <c r="N44" s="12">
        <v>59</v>
      </c>
      <c r="O44" s="13">
        <v>45</v>
      </c>
      <c r="P44" s="38">
        <f t="shared" si="6"/>
        <v>672</v>
      </c>
      <c r="Q44" s="78">
        <v>3</v>
      </c>
    </row>
    <row r="45" spans="1:17" x14ac:dyDescent="0.25">
      <c r="C45" t="s">
        <v>11</v>
      </c>
      <c r="D45" s="9">
        <v>0</v>
      </c>
      <c r="E45" s="9">
        <v>0</v>
      </c>
      <c r="F45" s="9">
        <v>4206.1727001763074</v>
      </c>
      <c r="G45" s="9">
        <v>0</v>
      </c>
      <c r="H45" s="9">
        <v>0</v>
      </c>
      <c r="I45" s="9">
        <v>5031003.5299149845</v>
      </c>
      <c r="J45" s="9">
        <v>9016491.5137194283</v>
      </c>
      <c r="K45" s="9">
        <v>10432566.200122816</v>
      </c>
      <c r="L45" s="9">
        <v>10489108.924105456</v>
      </c>
      <c r="M45" s="9">
        <v>5518343.6007169271</v>
      </c>
      <c r="N45" s="9">
        <v>38619.537508444853</v>
      </c>
      <c r="O45" s="10">
        <v>0</v>
      </c>
      <c r="P45" s="37">
        <f t="shared" si="6"/>
        <v>40530339.478788234</v>
      </c>
      <c r="Q45" s="78">
        <v>0.10177899999999999</v>
      </c>
    </row>
    <row r="46" spans="1:17" x14ac:dyDescent="0.25">
      <c r="C46" t="s">
        <v>12</v>
      </c>
      <c r="D46" s="9">
        <v>0</v>
      </c>
      <c r="E46" s="9">
        <v>0</v>
      </c>
      <c r="F46" s="9">
        <v>1696.172701234661</v>
      </c>
      <c r="G46" s="9">
        <v>0</v>
      </c>
      <c r="H46" s="9">
        <v>0</v>
      </c>
      <c r="I46" s="9">
        <v>824606.61507178668</v>
      </c>
      <c r="J46" s="9">
        <v>2594154.2404353912</v>
      </c>
      <c r="K46" s="9">
        <v>4064861.5705030551</v>
      </c>
      <c r="L46" s="9">
        <v>2621897.4160887748</v>
      </c>
      <c r="M46" s="9">
        <v>998884.40397614019</v>
      </c>
      <c r="N46" s="9">
        <v>11393.593847603544</v>
      </c>
      <c r="O46" s="10">
        <v>0</v>
      </c>
      <c r="P46" s="37">
        <f t="shared" si="6"/>
        <v>11117494.012623988</v>
      </c>
      <c r="Q46" s="78">
        <v>0.12238</v>
      </c>
    </row>
    <row r="47" spans="1:17" x14ac:dyDescent="0.25">
      <c r="C47" t="s">
        <v>13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167110.12106090589</v>
      </c>
      <c r="J47" s="9">
        <v>513040.40823412203</v>
      </c>
      <c r="K47" s="9">
        <v>864064.46206423908</v>
      </c>
      <c r="L47" s="9">
        <v>546576.86536796484</v>
      </c>
      <c r="M47" s="9">
        <v>197109.01272763609</v>
      </c>
      <c r="N47" s="9">
        <v>6477.8323811694663</v>
      </c>
      <c r="O47" s="10">
        <v>0</v>
      </c>
      <c r="P47" s="37">
        <f t="shared" si="6"/>
        <v>2294378.701836037</v>
      </c>
      <c r="Q47" s="78">
        <v>0.14538500000000001</v>
      </c>
    </row>
    <row r="48" spans="1:17" x14ac:dyDescent="0.25">
      <c r="C48" t="s">
        <v>14</v>
      </c>
      <c r="D48" s="9">
        <v>10547726.240794875</v>
      </c>
      <c r="E48" s="9">
        <v>10636229.135892583</v>
      </c>
      <c r="F48" s="9">
        <v>11560832.067548715</v>
      </c>
      <c r="G48" s="9">
        <v>14158627.142081197</v>
      </c>
      <c r="H48" s="9">
        <v>13583553.61581536</v>
      </c>
      <c r="I48" s="9">
        <v>6156098.6530948076</v>
      </c>
      <c r="J48" s="9">
        <v>41963.15824446988</v>
      </c>
      <c r="K48" s="9">
        <v>0</v>
      </c>
      <c r="L48" s="9">
        <v>0</v>
      </c>
      <c r="M48" s="9">
        <v>4416507.9919785829</v>
      </c>
      <c r="N48" s="9">
        <v>6944700.2940734904</v>
      </c>
      <c r="O48" s="10">
        <v>8069544.3257198567</v>
      </c>
      <c r="P48" s="37">
        <f t="shared" si="6"/>
        <v>86115782.625243947</v>
      </c>
      <c r="Q48" s="78">
        <v>8.9568999999999996E-2</v>
      </c>
    </row>
    <row r="49" spans="1:17" x14ac:dyDescent="0.25">
      <c r="C49" t="s">
        <v>15</v>
      </c>
      <c r="D49" s="9">
        <v>6379473.5050409865</v>
      </c>
      <c r="E49" s="9">
        <v>5972704.478619271</v>
      </c>
      <c r="F49" s="9">
        <v>5348837.9643184515</v>
      </c>
      <c r="G49" s="9">
        <v>4092335.7662555426</v>
      </c>
      <c r="H49" s="9">
        <v>2541935.4891937585</v>
      </c>
      <c r="I49" s="9">
        <v>1008103.6968587247</v>
      </c>
      <c r="J49" s="9">
        <v>9834.1855557730705</v>
      </c>
      <c r="K49" s="9">
        <v>0</v>
      </c>
      <c r="L49" s="9">
        <v>0</v>
      </c>
      <c r="M49" s="9">
        <v>769233.59926045116</v>
      </c>
      <c r="N49" s="9">
        <v>2071155.4424653202</v>
      </c>
      <c r="O49" s="10">
        <v>4175674.843240649</v>
      </c>
      <c r="P49" s="37">
        <f t="shared" si="6"/>
        <v>32369288.970808931</v>
      </c>
      <c r="Q49" s="78">
        <v>9.8750000000000004E-2</v>
      </c>
    </row>
    <row r="50" spans="1:17" x14ac:dyDescent="0.25">
      <c r="C50" t="s">
        <v>16</v>
      </c>
      <c r="D50" s="9">
        <v>4505563.5252977964</v>
      </c>
      <c r="E50" s="9">
        <v>3342789.0048822612</v>
      </c>
      <c r="F50" s="9">
        <v>2370663.5366048547</v>
      </c>
      <c r="G50" s="9">
        <v>1306393.4059200468</v>
      </c>
      <c r="H50" s="9">
        <v>623156.60446353257</v>
      </c>
      <c r="I50" s="9">
        <v>232176.49668802464</v>
      </c>
      <c r="J50" s="9">
        <v>1601.1363042945134</v>
      </c>
      <c r="K50" s="9">
        <v>0</v>
      </c>
      <c r="L50" s="9">
        <v>0</v>
      </c>
      <c r="M50" s="9">
        <v>143208.01800456739</v>
      </c>
      <c r="N50" s="9">
        <v>482284.30740854371</v>
      </c>
      <c r="O50" s="10">
        <v>2033010.1363190084</v>
      </c>
      <c r="P50" s="37">
        <f t="shared" si="6"/>
        <v>15040846.171892932</v>
      </c>
      <c r="Q50" s="78">
        <v>0.109361</v>
      </c>
    </row>
    <row r="51" spans="1:17" x14ac:dyDescent="0.25">
      <c r="C51" s="8" t="s">
        <v>17</v>
      </c>
      <c r="D51" s="15">
        <v>21432763.271133658</v>
      </c>
      <c r="E51" s="15">
        <v>19951722.619394116</v>
      </c>
      <c r="F51" s="15">
        <v>19286235.913873434</v>
      </c>
      <c r="G51" s="15">
        <v>19557356.314256787</v>
      </c>
      <c r="H51" s="15">
        <v>16748645.709472651</v>
      </c>
      <c r="I51" s="15">
        <v>13419099.112689234</v>
      </c>
      <c r="J51" s="15">
        <v>12177084.642493479</v>
      </c>
      <c r="K51" s="15">
        <v>15361492.232690111</v>
      </c>
      <c r="L51" s="15">
        <v>13657583.205562195</v>
      </c>
      <c r="M51" s="15">
        <v>12043286.626664305</v>
      </c>
      <c r="N51" s="15">
        <v>9554631.0076845717</v>
      </c>
      <c r="O51" s="15">
        <v>14278229.305279514</v>
      </c>
      <c r="P51" s="16">
        <f t="shared" si="6"/>
        <v>187468129.9611941</v>
      </c>
      <c r="Q51" s="78"/>
    </row>
    <row r="52" spans="1:17" x14ac:dyDescent="0.25">
      <c r="C52" s="17" t="s">
        <v>18</v>
      </c>
      <c r="D52" s="18">
        <f>SUMPRODUCT(D43:D50,$Q43:$Q50)+$Q$16*D51</f>
        <v>2335415.2329746457</v>
      </c>
      <c r="E52" s="18">
        <f t="shared" ref="E52:O52" si="8">SUMPRODUCT(E43:E50,$Q43:$Q50)+$Q$16*E51</f>
        <v>2182071.7230993449</v>
      </c>
      <c r="F52" s="18">
        <f t="shared" si="8"/>
        <v>2100174.7291277898</v>
      </c>
      <c r="G52" s="18">
        <f t="shared" si="8"/>
        <v>2093079.2206716279</v>
      </c>
      <c r="H52" s="18">
        <f t="shared" si="8"/>
        <v>1815542.9727935861</v>
      </c>
      <c r="I52" s="18">
        <f t="shared" si="8"/>
        <v>1595457.0649522892</v>
      </c>
      <c r="J52" s="18">
        <f t="shared" si="8"/>
        <v>1599091.2912822564</v>
      </c>
      <c r="K52" s="18">
        <f t="shared" si="8"/>
        <v>1970585.9260976734</v>
      </c>
      <c r="L52" s="18">
        <f t="shared" si="8"/>
        <v>1755854.9005389949</v>
      </c>
      <c r="M52" s="18">
        <f t="shared" si="8"/>
        <v>1489776.0548288722</v>
      </c>
      <c r="N52" s="18">
        <f t="shared" si="8"/>
        <v>1177571.3403097026</v>
      </c>
      <c r="O52" s="19">
        <f t="shared" si="8"/>
        <v>1651196.9279983991</v>
      </c>
      <c r="P52" s="20">
        <f t="shared" si="6"/>
        <v>21765817.384675182</v>
      </c>
      <c r="Q52" s="78">
        <v>0</v>
      </c>
    </row>
    <row r="53" spans="1:17" x14ac:dyDescent="0.25">
      <c r="I53" s="9"/>
      <c r="J53" s="9"/>
      <c r="K53" s="9"/>
      <c r="L53" s="9"/>
      <c r="M53" s="9"/>
      <c r="P53" s="21"/>
      <c r="Q53" s="78"/>
    </row>
    <row r="54" spans="1:17" x14ac:dyDescent="0.25">
      <c r="A54" s="8" t="s">
        <v>31</v>
      </c>
      <c r="C54" s="8" t="s">
        <v>9</v>
      </c>
      <c r="D54" s="9">
        <v>27.199200000000001</v>
      </c>
      <c r="E54" s="9">
        <v>27.686399999999999</v>
      </c>
      <c r="F54" s="9">
        <v>27.832000000000001</v>
      </c>
      <c r="G54" s="9">
        <v>28.776699999999998</v>
      </c>
      <c r="H54" s="9">
        <v>28.773799999999998</v>
      </c>
      <c r="I54" s="9">
        <v>28.779599999999999</v>
      </c>
      <c r="J54" s="9">
        <v>28.831799999999998</v>
      </c>
      <c r="K54" s="9">
        <v>28.7651</v>
      </c>
      <c r="L54" s="9">
        <v>29.79</v>
      </c>
      <c r="M54" s="9">
        <v>29.817</v>
      </c>
      <c r="N54" s="9">
        <v>29.85</v>
      </c>
      <c r="O54" s="10">
        <v>29.882999999999999</v>
      </c>
      <c r="P54" s="2">
        <f t="shared" ref="P54:P61" si="9">SUM(D54:O54)</f>
        <v>345.9846</v>
      </c>
      <c r="Q54" s="78">
        <v>15</v>
      </c>
    </row>
    <row r="55" spans="1:17" x14ac:dyDescent="0.25">
      <c r="C55" s="8" t="s">
        <v>10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2</v>
      </c>
      <c r="J55" s="12">
        <v>0</v>
      </c>
      <c r="K55" s="12">
        <v>1</v>
      </c>
      <c r="L55" s="12">
        <v>0</v>
      </c>
      <c r="M55" s="12">
        <v>0</v>
      </c>
      <c r="N55" s="12">
        <v>0</v>
      </c>
      <c r="O55" s="13">
        <v>0</v>
      </c>
      <c r="P55" s="2">
        <f t="shared" si="9"/>
        <v>3</v>
      </c>
      <c r="Q55" s="78">
        <v>3</v>
      </c>
    </row>
    <row r="56" spans="1:17" x14ac:dyDescent="0.25">
      <c r="C56" t="s">
        <v>32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1965.6918894358005</v>
      </c>
      <c r="J56" s="9">
        <v>2869.2519213286528</v>
      </c>
      <c r="K56" s="9">
        <v>3693.2890401463414</v>
      </c>
      <c r="L56" s="9">
        <v>3774.1316992102752</v>
      </c>
      <c r="M56" s="9">
        <v>1583.5313386754872</v>
      </c>
      <c r="N56" s="9">
        <v>14.032301315955184</v>
      </c>
      <c r="O56" s="10">
        <v>0</v>
      </c>
      <c r="P56" s="2">
        <f t="shared" si="9"/>
        <v>13899.928190112512</v>
      </c>
      <c r="Q56" s="78">
        <v>0.25295699999999999</v>
      </c>
    </row>
    <row r="57" spans="1:17" x14ac:dyDescent="0.25">
      <c r="C57" t="s">
        <v>33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427.15565967695068</v>
      </c>
      <c r="J57" s="9">
        <v>598.27528987453468</v>
      </c>
      <c r="K57" s="9">
        <v>1285.8290449437741</v>
      </c>
      <c r="L57" s="9">
        <v>1519.0262331993574</v>
      </c>
      <c r="M57" s="9">
        <v>676.48731520749914</v>
      </c>
      <c r="N57" s="9">
        <v>7.1827610957659793</v>
      </c>
      <c r="O57" s="10">
        <v>0</v>
      </c>
      <c r="P57" s="2">
        <f t="shared" si="9"/>
        <v>4513.9563039978821</v>
      </c>
      <c r="Q57" s="78">
        <v>0.12648000000000001</v>
      </c>
    </row>
    <row r="58" spans="1:17" x14ac:dyDescent="0.25">
      <c r="C58" t="s">
        <v>34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10795.670065718796</v>
      </c>
      <c r="J58" s="9">
        <v>15927.369899594843</v>
      </c>
      <c r="K58" s="9">
        <v>19089.379480214058</v>
      </c>
      <c r="L58" s="9">
        <v>22025.784960499532</v>
      </c>
      <c r="M58" s="9">
        <v>12167.659063767589</v>
      </c>
      <c r="N58" s="9">
        <v>266.72479862834075</v>
      </c>
      <c r="O58" s="10">
        <v>0</v>
      </c>
      <c r="P58" s="2">
        <f t="shared" si="9"/>
        <v>80272.588268423162</v>
      </c>
      <c r="Q58" s="78">
        <v>6.3241000000000006E-2</v>
      </c>
    </row>
    <row r="59" spans="1:17" x14ac:dyDescent="0.25">
      <c r="C59" t="s">
        <v>35</v>
      </c>
      <c r="D59" s="9">
        <v>8354.0382409217746</v>
      </c>
      <c r="E59" s="9">
        <v>8802.7622977583342</v>
      </c>
      <c r="F59" s="9">
        <v>7971.1052377112719</v>
      </c>
      <c r="G59" s="9">
        <v>5330.9898913360503</v>
      </c>
      <c r="H59" s="9">
        <v>6035.7064606282011</v>
      </c>
      <c r="I59" s="9">
        <v>1262.0050539700455</v>
      </c>
      <c r="J59" s="9">
        <v>28.844912746448919</v>
      </c>
      <c r="K59" s="9">
        <v>0</v>
      </c>
      <c r="L59" s="9">
        <v>0</v>
      </c>
      <c r="M59" s="9">
        <v>2322.2302800796951</v>
      </c>
      <c r="N59" s="9">
        <v>6714.4851051077831</v>
      </c>
      <c r="O59" s="10">
        <v>8422.6443034324802</v>
      </c>
      <c r="P59" s="2">
        <f t="shared" si="9"/>
        <v>55244.811783692086</v>
      </c>
      <c r="Q59" s="78">
        <v>0.13114999999999999</v>
      </c>
    </row>
    <row r="60" spans="1:17" x14ac:dyDescent="0.25">
      <c r="C60" t="s">
        <v>36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10">
        <v>0</v>
      </c>
      <c r="P60" s="2">
        <f t="shared" si="9"/>
        <v>0</v>
      </c>
      <c r="Q60" s="78">
        <v>0</v>
      </c>
    </row>
    <row r="61" spans="1:17" x14ac:dyDescent="0.25">
      <c r="C61" t="s">
        <v>37</v>
      </c>
      <c r="D61" s="9">
        <v>36566.651414250635</v>
      </c>
      <c r="E61" s="9">
        <v>38530.771722816571</v>
      </c>
      <c r="F61" s="9">
        <v>25510.491461677724</v>
      </c>
      <c r="G61" s="9">
        <v>19153.573443006706</v>
      </c>
      <c r="H61" s="9">
        <v>21755.275076957561</v>
      </c>
      <c r="I61" s="9">
        <v>4826.126644694903</v>
      </c>
      <c r="J61" s="9">
        <v>68.156121958189203</v>
      </c>
      <c r="K61" s="9">
        <v>0</v>
      </c>
      <c r="L61" s="9">
        <v>0</v>
      </c>
      <c r="M61" s="9">
        <v>6885.8860293783255</v>
      </c>
      <c r="N61" s="9">
        <v>24719.733796904591</v>
      </c>
      <c r="O61" s="10">
        <v>36866.948575980707</v>
      </c>
      <c r="P61" s="2">
        <f t="shared" si="9"/>
        <v>214883.61428762594</v>
      </c>
      <c r="Q61" s="78">
        <v>8.7432999999999997E-2</v>
      </c>
    </row>
    <row r="62" spans="1:17" x14ac:dyDescent="0.25">
      <c r="C62" s="8" t="s">
        <v>17</v>
      </c>
      <c r="D62" s="15">
        <v>44920.689655172413</v>
      </c>
      <c r="E62" s="15">
        <v>47333.534020574909</v>
      </c>
      <c r="F62" s="15">
        <v>33481.596699388996</v>
      </c>
      <c r="G62" s="15">
        <v>24482.796665927661</v>
      </c>
      <c r="H62" s="15">
        <v>27792.791828242851</v>
      </c>
      <c r="I62" s="15">
        <v>19276.649313496499</v>
      </c>
      <c r="J62" s="15">
        <v>19491.89814550267</v>
      </c>
      <c r="K62" s="15">
        <v>24068.497565304173</v>
      </c>
      <c r="L62" s="15">
        <v>27318.942892909163</v>
      </c>
      <c r="M62" s="15">
        <v>23635.794027108597</v>
      </c>
      <c r="N62" s="15">
        <v>31722.158763052434</v>
      </c>
      <c r="O62" s="32">
        <v>45289.592879413191</v>
      </c>
      <c r="P62" s="16">
        <f t="shared" si="6"/>
        <v>368814.9424560935</v>
      </c>
      <c r="Q62" s="78">
        <v>0</v>
      </c>
    </row>
    <row r="63" spans="1:17" x14ac:dyDescent="0.25">
      <c r="C63" s="17" t="s">
        <v>18</v>
      </c>
      <c r="D63" s="18">
        <f>SUMPRODUCT(D54:D61,$Q54:$Q61)+$Q$63*D62</f>
        <v>4700.7521483990658</v>
      </c>
      <c r="E63" s="18">
        <f t="shared" ref="E63:O63" si="10">SUMPRODUCT(E54:E61,$Q54:$Q61)+$Q$63*E62</f>
        <v>4938.6392393920269</v>
      </c>
      <c r="F63" s="18">
        <f t="shared" si="10"/>
        <v>3693.3492518947014</v>
      </c>
      <c r="G63" s="18">
        <f t="shared" si="10"/>
        <v>2805.4642110911282</v>
      </c>
      <c r="H63" s="18">
        <f t="shared" si="10"/>
        <v>3125.3188681150186</v>
      </c>
      <c r="I63" s="18">
        <f t="shared" si="10"/>
        <v>2259.1598354918556</v>
      </c>
      <c r="J63" s="18">
        <f t="shared" si="10"/>
        <v>2250.9491212650078</v>
      </c>
      <c r="K63" s="18">
        <f t="shared" si="10"/>
        <v>2738.5829210410038</v>
      </c>
      <c r="L63" s="18">
        <f t="shared" si="10"/>
        <v>2986.6021368991392</v>
      </c>
      <c r="M63" s="18">
        <f t="shared" si="10"/>
        <v>2609.491553755593</v>
      </c>
      <c r="N63" s="18">
        <f t="shared" si="10"/>
        <v>3511.0011940570721</v>
      </c>
      <c r="O63" s="19">
        <f t="shared" si="10"/>
        <v>4776.2627152388905</v>
      </c>
      <c r="P63" s="20">
        <f t="shared" si="6"/>
        <v>40395.5731966405</v>
      </c>
      <c r="Q63" s="78"/>
    </row>
    <row r="64" spans="1:17" x14ac:dyDescent="0.25">
      <c r="I64" s="9"/>
      <c r="J64" s="9"/>
      <c r="K64" s="9"/>
      <c r="L64" s="9"/>
      <c r="M64" s="9"/>
      <c r="P64" s="21"/>
      <c r="Q64" s="78"/>
    </row>
    <row r="65" spans="1:17" x14ac:dyDescent="0.25">
      <c r="A65" s="8" t="s">
        <v>38</v>
      </c>
      <c r="B65" t="s">
        <v>8</v>
      </c>
      <c r="C65" s="8" t="s">
        <v>9</v>
      </c>
      <c r="D65" s="14">
        <v>29879.9</v>
      </c>
      <c r="E65" s="14">
        <v>29755.5</v>
      </c>
      <c r="F65" s="14">
        <v>30004.7</v>
      </c>
      <c r="G65" s="14">
        <v>29991.9</v>
      </c>
      <c r="H65" s="14">
        <v>29864</v>
      </c>
      <c r="I65" s="14">
        <v>30062</v>
      </c>
      <c r="J65" s="14">
        <v>30109.1</v>
      </c>
      <c r="K65" s="14">
        <v>30111.9</v>
      </c>
      <c r="L65" s="14">
        <v>30191.1</v>
      </c>
      <c r="M65" s="14">
        <v>30154.9</v>
      </c>
      <c r="N65" s="14">
        <v>30100.3</v>
      </c>
      <c r="O65" s="25">
        <v>30186.6</v>
      </c>
      <c r="P65" s="39">
        <f t="shared" si="6"/>
        <v>360411.89999999997</v>
      </c>
      <c r="Q65" s="78">
        <v>25</v>
      </c>
    </row>
    <row r="66" spans="1:17" x14ac:dyDescent="0.25">
      <c r="C66" s="8" t="s">
        <v>10</v>
      </c>
      <c r="D66" s="12">
        <v>59.333333333333329</v>
      </c>
      <c r="E66" s="12">
        <v>23.666666666666668</v>
      </c>
      <c r="F66" s="12">
        <v>19</v>
      </c>
      <c r="G66" s="12">
        <v>32</v>
      </c>
      <c r="H66" s="12">
        <v>27.666666666666668</v>
      </c>
      <c r="I66" s="12">
        <v>14</v>
      </c>
      <c r="J66" s="12">
        <v>14</v>
      </c>
      <c r="K66" s="12">
        <v>24</v>
      </c>
      <c r="L66" s="12">
        <v>18</v>
      </c>
      <c r="M66" s="12">
        <v>12</v>
      </c>
      <c r="N66" s="12">
        <v>32.333333333333329</v>
      </c>
      <c r="O66" s="13">
        <v>17.666666666666668</v>
      </c>
      <c r="P66" s="38">
        <f t="shared" si="6"/>
        <v>293.66666666666669</v>
      </c>
      <c r="Q66" s="78">
        <v>3</v>
      </c>
    </row>
    <row r="67" spans="1:17" x14ac:dyDescent="0.25">
      <c r="C67" t="s">
        <v>39</v>
      </c>
      <c r="D67" s="9">
        <v>533.07144909768658</v>
      </c>
      <c r="E67" s="9">
        <v>292.81172421511326</v>
      </c>
      <c r="F67" s="9">
        <v>17.424712587072634</v>
      </c>
      <c r="G67" s="9">
        <v>0</v>
      </c>
      <c r="H67" s="9">
        <v>0</v>
      </c>
      <c r="I67" s="9">
        <v>2187577.5996569465</v>
      </c>
      <c r="J67" s="9">
        <v>5258603.567141748</v>
      </c>
      <c r="K67" s="9">
        <v>5382615.76406697</v>
      </c>
      <c r="L67" s="9">
        <v>5592533.5085815154</v>
      </c>
      <c r="M67" s="9">
        <v>3040912.5687294141</v>
      </c>
      <c r="N67" s="9">
        <v>20504.386160510618</v>
      </c>
      <c r="O67" s="10">
        <v>845.18502296565737</v>
      </c>
      <c r="P67" s="37">
        <f t="shared" si="6"/>
        <v>21484435.887245972</v>
      </c>
      <c r="Q67" s="78">
        <v>7.4534000000000003E-2</v>
      </c>
    </row>
    <row r="68" spans="1:17" x14ac:dyDescent="0.25">
      <c r="C68" t="s">
        <v>40</v>
      </c>
      <c r="D68" s="9">
        <v>524.80677546826507</v>
      </c>
      <c r="E68" s="9">
        <v>313.28806856582048</v>
      </c>
      <c r="F68" s="9">
        <v>0</v>
      </c>
      <c r="G68" s="9">
        <v>0</v>
      </c>
      <c r="H68" s="9">
        <v>0</v>
      </c>
      <c r="I68" s="9">
        <v>2128311.88406971</v>
      </c>
      <c r="J68" s="9">
        <v>6710288.9698749967</v>
      </c>
      <c r="K68" s="9">
        <v>7677578.4868362313</v>
      </c>
      <c r="L68" s="9">
        <v>6247151.4111168552</v>
      </c>
      <c r="M68" s="9">
        <v>2740213.5060233525</v>
      </c>
      <c r="N68" s="9">
        <v>-40820.091138973999</v>
      </c>
      <c r="O68" s="10">
        <v>2.0664670488157881</v>
      </c>
      <c r="P68" s="37">
        <f t="shared" si="6"/>
        <v>25463564.328093253</v>
      </c>
      <c r="Q68" s="78">
        <v>8.5176000000000002E-2</v>
      </c>
    </row>
    <row r="69" spans="1:17" x14ac:dyDescent="0.25">
      <c r="C69" t="s">
        <v>41</v>
      </c>
      <c r="D69" s="9">
        <v>5917776.9867271548</v>
      </c>
      <c r="E69" s="9">
        <v>5828872.969163633</v>
      </c>
      <c r="F69" s="9">
        <v>5670039.4002078893</v>
      </c>
      <c r="G69" s="9">
        <v>5278449.5235745674</v>
      </c>
      <c r="H69" s="9">
        <v>5310467.2031993605</v>
      </c>
      <c r="I69" s="9">
        <v>2928023.4899407453</v>
      </c>
      <c r="J69" s="9">
        <v>27705.478846921171</v>
      </c>
      <c r="K69" s="9">
        <v>2450.5957703701802</v>
      </c>
      <c r="L69" s="9">
        <v>-110.53507338592139</v>
      </c>
      <c r="M69" s="9">
        <v>2222240.4227273124</v>
      </c>
      <c r="N69" s="9">
        <v>5390022.3341127373</v>
      </c>
      <c r="O69" s="10">
        <v>5790446.2842531949</v>
      </c>
      <c r="P69" s="37">
        <f t="shared" si="6"/>
        <v>44366384.153450504</v>
      </c>
      <c r="Q69" s="78">
        <v>7.4534000000000003E-2</v>
      </c>
    </row>
    <row r="70" spans="1:17" x14ac:dyDescent="0.25">
      <c r="C70" t="s">
        <v>42</v>
      </c>
      <c r="D70" s="9">
        <v>8040101.7852260405</v>
      </c>
      <c r="E70" s="9">
        <v>7479442.4203920504</v>
      </c>
      <c r="F70" s="9">
        <v>6459578.7521054847</v>
      </c>
      <c r="G70" s="9">
        <v>5039576.0447504343</v>
      </c>
      <c r="H70" s="9">
        <v>4505189.127121821</v>
      </c>
      <c r="I70" s="9">
        <v>2556649.1032732464</v>
      </c>
      <c r="J70" s="9">
        <v>30757.028505161685</v>
      </c>
      <c r="K70" s="9">
        <v>212638.73738040231</v>
      </c>
      <c r="L70" s="9">
        <v>0</v>
      </c>
      <c r="M70" s="9">
        <v>1989991.7647153763</v>
      </c>
      <c r="N70" s="9">
        <v>5111816.5708852811</v>
      </c>
      <c r="O70" s="10">
        <v>7187948.3541581417</v>
      </c>
      <c r="P70" s="37">
        <f t="shared" si="6"/>
        <v>48613689.688513428</v>
      </c>
      <c r="Q70" s="78">
        <v>7.4551999999999993E-2</v>
      </c>
    </row>
    <row r="71" spans="1:17" x14ac:dyDescent="0.25">
      <c r="C71" s="8" t="s">
        <v>43</v>
      </c>
      <c r="D71" s="15">
        <v>13958936.650177762</v>
      </c>
      <c r="E71" s="15">
        <v>13308921.489348464</v>
      </c>
      <c r="F71" s="15">
        <v>12129637.626992147</v>
      </c>
      <c r="G71" s="15">
        <v>10318023.589617901</v>
      </c>
      <c r="H71" s="15">
        <v>9815656.3303211816</v>
      </c>
      <c r="I71" s="15">
        <v>9800562.0769406483</v>
      </c>
      <c r="J71" s="15">
        <v>12027355.044368828</v>
      </c>
      <c r="K71" s="15">
        <v>13275283.584053975</v>
      </c>
      <c r="L71" s="15">
        <v>11839574.384624986</v>
      </c>
      <c r="M71" s="15">
        <v>9993358.2621954549</v>
      </c>
      <c r="N71" s="15">
        <v>10481523.200019555</v>
      </c>
      <c r="O71" s="32">
        <v>12979241.889901351</v>
      </c>
      <c r="P71" s="16">
        <f t="shared" si="6"/>
        <v>139928074.12856227</v>
      </c>
      <c r="Q71" s="78"/>
    </row>
    <row r="72" spans="1:17" x14ac:dyDescent="0.25">
      <c r="C72" s="17" t="s">
        <v>18</v>
      </c>
      <c r="D72" s="18">
        <f t="shared" ref="D72:O72" si="11">SUMPRODUCT(D65:D70,$Q65:$Q70)+$Q72*D71</f>
        <v>1787741.1911101877</v>
      </c>
      <c r="E72" s="18">
        <f t="shared" si="11"/>
        <v>1736063.618262291</v>
      </c>
      <c r="F72" s="18">
        <f t="shared" si="11"/>
        <v>1654361.0305155909</v>
      </c>
      <c r="G72" s="18">
        <f t="shared" si="11"/>
        <v>1519027.9300783412</v>
      </c>
      <c r="H72" s="18">
        <f t="shared" si="11"/>
        <v>1478364.2223284473</v>
      </c>
      <c r="I72" s="18">
        <f t="shared" si="11"/>
        <v>1504762.6085968232</v>
      </c>
      <c r="J72" s="18">
        <f t="shared" si="11"/>
        <v>1720627.8297209088</v>
      </c>
      <c r="K72" s="18">
        <f t="shared" si="11"/>
        <v>1824038.104408063</v>
      </c>
      <c r="L72" s="18">
        <f t="shared" si="11"/>
        <v>1703764.5225007443</v>
      </c>
      <c r="M72" s="18">
        <f t="shared" si="11"/>
        <v>1527950.6366973415</v>
      </c>
      <c r="N72" s="18">
        <f t="shared" si="11"/>
        <v>1533491.9554786326</v>
      </c>
      <c r="O72" s="19">
        <f t="shared" si="11"/>
        <v>1722242.2200836244</v>
      </c>
      <c r="P72" s="20">
        <f t="shared" si="6"/>
        <v>19712435.869780991</v>
      </c>
      <c r="Q72" s="78">
        <v>0</v>
      </c>
    </row>
    <row r="73" spans="1:17" x14ac:dyDescent="0.25">
      <c r="P73" s="21">
        <f t="shared" si="6"/>
        <v>0</v>
      </c>
      <c r="Q73" s="78"/>
    </row>
    <row r="74" spans="1:17" x14ac:dyDescent="0.25">
      <c r="I74" s="9"/>
      <c r="J74" s="9"/>
      <c r="K74" s="9"/>
      <c r="L74" s="9"/>
      <c r="M74" s="9"/>
      <c r="P74" s="21">
        <f t="shared" si="6"/>
        <v>0</v>
      </c>
      <c r="Q74" s="78"/>
    </row>
    <row r="75" spans="1:17" x14ac:dyDescent="0.25">
      <c r="A75" s="8" t="s">
        <v>44</v>
      </c>
      <c r="B75" t="s">
        <v>8</v>
      </c>
      <c r="C75" s="8" t="s">
        <v>9</v>
      </c>
      <c r="D75" s="14">
        <v>78</v>
      </c>
      <c r="E75" s="14">
        <v>79.5</v>
      </c>
      <c r="F75" s="14">
        <v>80</v>
      </c>
      <c r="G75" s="14">
        <v>80.8</v>
      </c>
      <c r="H75" s="14">
        <v>82</v>
      </c>
      <c r="I75" s="14">
        <v>82</v>
      </c>
      <c r="J75" s="14">
        <v>82.2</v>
      </c>
      <c r="K75" s="14">
        <v>84</v>
      </c>
      <c r="L75" s="14">
        <v>85</v>
      </c>
      <c r="M75" s="14">
        <v>86</v>
      </c>
      <c r="N75" s="14">
        <v>87</v>
      </c>
      <c r="O75" s="25">
        <v>87.5</v>
      </c>
      <c r="P75" s="39">
        <f t="shared" si="6"/>
        <v>994</v>
      </c>
      <c r="Q75" s="78">
        <v>25</v>
      </c>
    </row>
    <row r="76" spans="1:17" x14ac:dyDescent="0.25">
      <c r="C76" s="8" t="s">
        <v>10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3">
        <v>0</v>
      </c>
      <c r="P76" s="38">
        <f t="shared" si="6"/>
        <v>0</v>
      </c>
      <c r="Q76" s="78">
        <v>3</v>
      </c>
    </row>
    <row r="77" spans="1:17" x14ac:dyDescent="0.25">
      <c r="C77" t="s">
        <v>39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9250.7405886380548</v>
      </c>
      <c r="J77" s="9">
        <v>18635.711803501512</v>
      </c>
      <c r="K77" s="9">
        <v>16097.142643772384</v>
      </c>
      <c r="L77" s="9">
        <v>16048.589764636352</v>
      </c>
      <c r="M77" s="9">
        <v>8922.7176673705508</v>
      </c>
      <c r="N77" s="9">
        <v>64.269983115251122</v>
      </c>
      <c r="O77" s="10">
        <v>0</v>
      </c>
      <c r="P77" s="37">
        <f t="shared" si="6"/>
        <v>69019.172451034116</v>
      </c>
      <c r="Q77" s="78">
        <v>7.4534000000000003E-2</v>
      </c>
    </row>
    <row r="78" spans="1:17" x14ac:dyDescent="0.25">
      <c r="C78" t="s">
        <v>40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8851.7334234505452</v>
      </c>
      <c r="J78" s="9">
        <v>28923.043499074873</v>
      </c>
      <c r="K78" s="9">
        <v>31284.270942105377</v>
      </c>
      <c r="L78" s="9">
        <v>23644.463602964817</v>
      </c>
      <c r="M78" s="9">
        <v>10485.798627882365</v>
      </c>
      <c r="N78" s="9">
        <v>64.269983115251122</v>
      </c>
      <c r="O78" s="10">
        <v>0</v>
      </c>
      <c r="P78" s="37">
        <f t="shared" si="6"/>
        <v>103253.58007859324</v>
      </c>
      <c r="Q78" s="78">
        <v>8.5176000000000002E-2</v>
      </c>
    </row>
    <row r="79" spans="1:17" x14ac:dyDescent="0.25">
      <c r="C79" t="s">
        <v>41</v>
      </c>
      <c r="D79" s="9">
        <v>13760.731995080951</v>
      </c>
      <c r="E79" s="9">
        <v>16425.109295596849</v>
      </c>
      <c r="F79" s="9">
        <v>19802.794420123075</v>
      </c>
      <c r="G79" s="9">
        <v>25348.49311705125</v>
      </c>
      <c r="H79" s="9">
        <v>23788.747069506797</v>
      </c>
      <c r="I79" s="9">
        <v>14780.244140243669</v>
      </c>
      <c r="J79" s="9">
        <v>102.60110992939035</v>
      </c>
      <c r="K79" s="9">
        <v>0</v>
      </c>
      <c r="L79" s="9">
        <v>0</v>
      </c>
      <c r="M79" s="9">
        <v>6200.6388002668082</v>
      </c>
      <c r="N79" s="9">
        <v>11617.947126351555</v>
      </c>
      <c r="O79" s="10">
        <v>5372.8839533455957</v>
      </c>
      <c r="P79" s="37">
        <f t="shared" si="6"/>
        <v>137200.19102749595</v>
      </c>
      <c r="Q79" s="78">
        <v>7.4534000000000003E-2</v>
      </c>
    </row>
    <row r="80" spans="1:17" x14ac:dyDescent="0.25">
      <c r="C80" t="s">
        <v>42</v>
      </c>
      <c r="D80" s="9">
        <v>31426.662683612205</v>
      </c>
      <c r="E80" s="9">
        <v>34882.237531418621</v>
      </c>
      <c r="F80" s="9">
        <v>34909.94711313858</v>
      </c>
      <c r="G80" s="9">
        <v>32165.820769028393</v>
      </c>
      <c r="H80" s="9">
        <v>31028.666061929496</v>
      </c>
      <c r="I80" s="9">
        <v>14593.474828879303</v>
      </c>
      <c r="J80" s="9">
        <v>221.95342147990561</v>
      </c>
      <c r="K80" s="9">
        <v>0</v>
      </c>
      <c r="L80" s="9">
        <v>0</v>
      </c>
      <c r="M80" s="9">
        <v>6526.4111848223774</v>
      </c>
      <c r="N80" s="9">
        <v>11803.871006077818</v>
      </c>
      <c r="O80" s="10">
        <v>23043.627349253915</v>
      </c>
      <c r="P80" s="37">
        <f t="shared" si="6"/>
        <v>220602.67194964061</v>
      </c>
      <c r="Q80" s="78">
        <v>7.4551999999999993E-2</v>
      </c>
    </row>
    <row r="81" spans="1:17" x14ac:dyDescent="0.25">
      <c r="C81" s="8" t="s">
        <v>43</v>
      </c>
      <c r="D81" s="15">
        <v>45187.394678693156</v>
      </c>
      <c r="E81" s="15">
        <v>51307.34682701547</v>
      </c>
      <c r="F81" s="15">
        <v>54712.741533261651</v>
      </c>
      <c r="G81" s="15">
        <v>57514.313886079639</v>
      </c>
      <c r="H81" s="15">
        <v>54817.413131436297</v>
      </c>
      <c r="I81" s="15">
        <v>47476.19298121157</v>
      </c>
      <c r="J81" s="15">
        <v>47883.309833985681</v>
      </c>
      <c r="K81" s="15">
        <v>47381.413585877759</v>
      </c>
      <c r="L81" s="15">
        <v>39693.053367601169</v>
      </c>
      <c r="M81" s="15">
        <v>32135.5662803421</v>
      </c>
      <c r="N81" s="15">
        <v>23550.358098659875</v>
      </c>
      <c r="O81" s="32">
        <v>28416.511302599509</v>
      </c>
      <c r="P81" s="16">
        <f t="shared" si="6"/>
        <v>530075.61550676392</v>
      </c>
      <c r="Q81" s="78"/>
    </row>
    <row r="82" spans="1:17" x14ac:dyDescent="0.25">
      <c r="C82" s="17" t="s">
        <v>18</v>
      </c>
      <c r="D82" s="18">
        <f t="shared" ref="D82:O82" si="12">SUMPRODUCT(D75:D80,$Q75:$Q80)+$Q82*D81</f>
        <v>5318.5629549100204</v>
      </c>
      <c r="E82" s="18">
        <f t="shared" si="12"/>
        <v>5812.2696686803365</v>
      </c>
      <c r="F82" s="18">
        <f t="shared" si="12"/>
        <v>6078.5878564881605</v>
      </c>
      <c r="G82" s="18">
        <f t="shared" si="12"/>
        <v>6307.3508559589027</v>
      </c>
      <c r="H82" s="18">
        <f t="shared" si="12"/>
        <v>6136.3195863275869</v>
      </c>
      <c r="I82" s="18">
        <f t="shared" si="12"/>
        <v>5683.0533973009033</v>
      </c>
      <c r="J82" s="18">
        <f t="shared" si="12"/>
        <v>5931.7376392450306</v>
      </c>
      <c r="K82" s="18">
        <f t="shared" si="12"/>
        <v>5964.4534915756994</v>
      </c>
      <c r="L82" s="18">
        <f t="shared" si="12"/>
        <v>5335.1064213635373</v>
      </c>
      <c r="M82" s="18">
        <f t="shared" si="12"/>
        <v>4656.8996415382699</v>
      </c>
      <c r="N82" s="18">
        <f t="shared" si="12"/>
        <v>3931.198821363937</v>
      </c>
      <c r="O82" s="19">
        <f t="shared" si="12"/>
        <v>4305.9110387202381</v>
      </c>
      <c r="P82" s="20">
        <f t="shared" si="6"/>
        <v>65461.451373472628</v>
      </c>
      <c r="Q82" s="78">
        <v>0</v>
      </c>
    </row>
    <row r="83" spans="1:17" x14ac:dyDescent="0.25">
      <c r="P83" s="21">
        <f t="shared" si="6"/>
        <v>0</v>
      </c>
      <c r="Q83" s="78"/>
    </row>
    <row r="84" spans="1:17" x14ac:dyDescent="0.25">
      <c r="A84" s="8" t="s">
        <v>45</v>
      </c>
      <c r="B84" t="s">
        <v>8</v>
      </c>
      <c r="C84" s="8" t="s">
        <v>9</v>
      </c>
      <c r="D84">
        <v>39279.300000000003</v>
      </c>
      <c r="E84">
        <v>39262.300000000003</v>
      </c>
      <c r="F84">
        <v>39357.9</v>
      </c>
      <c r="G84">
        <v>39358.6</v>
      </c>
      <c r="H84">
        <v>39203.9</v>
      </c>
      <c r="I84">
        <v>39856.300000000003</v>
      </c>
      <c r="J84">
        <v>39636.1</v>
      </c>
      <c r="K84">
        <v>39709.1</v>
      </c>
      <c r="L84">
        <v>39684.5</v>
      </c>
      <c r="M84">
        <v>39814.800000000003</v>
      </c>
      <c r="N84">
        <v>39814.1</v>
      </c>
      <c r="O84" s="1">
        <v>39827.199999999997</v>
      </c>
      <c r="P84" s="21">
        <f t="shared" si="6"/>
        <v>474804.09999999992</v>
      </c>
      <c r="Q84" s="78">
        <v>25</v>
      </c>
    </row>
    <row r="85" spans="1:17" x14ac:dyDescent="0.25">
      <c r="C85" s="8" t="s">
        <v>10</v>
      </c>
      <c r="D85" s="12">
        <v>54</v>
      </c>
      <c r="E85" s="12">
        <v>15</v>
      </c>
      <c r="F85" s="12">
        <v>22.666666666666668</v>
      </c>
      <c r="G85" s="12">
        <v>10</v>
      </c>
      <c r="H85" s="12">
        <v>12</v>
      </c>
      <c r="I85" s="12">
        <v>14</v>
      </c>
      <c r="J85" s="12">
        <v>10</v>
      </c>
      <c r="K85" s="12">
        <v>31</v>
      </c>
      <c r="L85" s="12">
        <v>18</v>
      </c>
      <c r="M85" s="12">
        <v>12</v>
      </c>
      <c r="N85" s="12">
        <v>34.666666666666671</v>
      </c>
      <c r="O85" s="13">
        <v>14</v>
      </c>
      <c r="P85" s="38">
        <f t="shared" si="6"/>
        <v>247.33333333333337</v>
      </c>
      <c r="Q85" s="78">
        <v>3</v>
      </c>
    </row>
    <row r="86" spans="1:17" x14ac:dyDescent="0.25">
      <c r="C86" s="8" t="s">
        <v>46</v>
      </c>
      <c r="D86" s="9">
        <v>1267574.0578089757</v>
      </c>
      <c r="E86" s="9">
        <v>1277107.3592385734</v>
      </c>
      <c r="F86" s="9">
        <v>1283272.8847446118</v>
      </c>
      <c r="G86" s="9">
        <v>1262689.8646336473</v>
      </c>
      <c r="H86" s="9">
        <v>1243612.1281965892</v>
      </c>
      <c r="I86" s="9">
        <v>1291507.5106304022</v>
      </c>
      <c r="J86" s="9">
        <v>1343490.3185785259</v>
      </c>
      <c r="K86" s="9">
        <v>1356000.1068048512</v>
      </c>
      <c r="L86" s="9">
        <v>1317006.6753656873</v>
      </c>
      <c r="M86" s="9">
        <v>1314469.549273168</v>
      </c>
      <c r="N86" s="9">
        <v>1307897.489950374</v>
      </c>
      <c r="O86" s="10">
        <v>1318181.632168653</v>
      </c>
      <c r="P86" s="37">
        <f t="shared" si="6"/>
        <v>15582809.577394061</v>
      </c>
      <c r="Q86" s="78">
        <v>1.58</v>
      </c>
    </row>
    <row r="87" spans="1:17" x14ac:dyDescent="0.25">
      <c r="C87" t="s">
        <v>47</v>
      </c>
      <c r="D87" s="9">
        <v>66.679690561575427</v>
      </c>
      <c r="E87" s="9">
        <v>0</v>
      </c>
      <c r="F87" s="9">
        <v>698.89755224249825</v>
      </c>
      <c r="G87" s="9">
        <v>14.660295244601091</v>
      </c>
      <c r="H87" s="9">
        <v>-60.680140581773713</v>
      </c>
      <c r="I87" s="9">
        <v>423352.8323930148</v>
      </c>
      <c r="J87" s="9">
        <v>1048778.5127980842</v>
      </c>
      <c r="K87" s="9">
        <v>1093854.789683006</v>
      </c>
      <c r="L87" s="9">
        <v>1051191.5771476806</v>
      </c>
      <c r="M87" s="9">
        <v>548755.49887484789</v>
      </c>
      <c r="N87" s="9">
        <v>4399.2884356289178</v>
      </c>
      <c r="O87" s="10">
        <v>4.2981635318995099</v>
      </c>
      <c r="P87" s="37">
        <f t="shared" si="6"/>
        <v>4171056.3548932606</v>
      </c>
      <c r="Q87" s="78">
        <v>8.1199999999999992</v>
      </c>
    </row>
    <row r="88" spans="1:17" x14ac:dyDescent="0.25">
      <c r="C88" t="s">
        <v>48</v>
      </c>
      <c r="D88" s="9">
        <v>892801.30834966816</v>
      </c>
      <c r="E88" s="9">
        <v>899208.91989978275</v>
      </c>
      <c r="F88" s="9">
        <v>898581.27054906811</v>
      </c>
      <c r="G88" s="9">
        <v>889434.42788566963</v>
      </c>
      <c r="H88" s="9">
        <v>904952.78827954235</v>
      </c>
      <c r="I88" s="9">
        <v>544950.73234915046</v>
      </c>
      <c r="J88" s="9">
        <v>6353.5345629817584</v>
      </c>
      <c r="K88" s="9">
        <v>28.997963471365043</v>
      </c>
      <c r="L88" s="9">
        <v>391.79458387119911</v>
      </c>
      <c r="M88" s="9">
        <v>465970.39775827155</v>
      </c>
      <c r="N88" s="9">
        <v>946009.86268635595</v>
      </c>
      <c r="O88" s="10">
        <v>924864.02591893228</v>
      </c>
      <c r="P88" s="37">
        <f t="shared" si="6"/>
        <v>7373548.060786766</v>
      </c>
      <c r="Q88" s="78">
        <v>6.3900000000000006</v>
      </c>
    </row>
    <row r="89" spans="1:17" x14ac:dyDescent="0.25">
      <c r="C89" s="8" t="s">
        <v>49</v>
      </c>
      <c r="D89" s="9">
        <v>892867.98804022977</v>
      </c>
      <c r="E89" s="9">
        <v>899208.91989978275</v>
      </c>
      <c r="F89" s="9">
        <v>899280.16810131061</v>
      </c>
      <c r="G89" s="9">
        <v>889449.08818091417</v>
      </c>
      <c r="H89" s="9">
        <v>904892.10813896055</v>
      </c>
      <c r="I89" s="9">
        <v>968303.56474216527</v>
      </c>
      <c r="J89" s="9">
        <v>1055132.0473610659</v>
      </c>
      <c r="K89" s="9">
        <v>1093883.7876464773</v>
      </c>
      <c r="L89" s="9">
        <v>1051583.3717315518</v>
      </c>
      <c r="M89" s="9">
        <v>1014725.8966331194</v>
      </c>
      <c r="N89" s="9">
        <v>950409.15112198482</v>
      </c>
      <c r="O89" s="10">
        <v>924868.32408246421</v>
      </c>
      <c r="P89" s="37">
        <f t="shared" si="6"/>
        <v>11544604.415680027</v>
      </c>
      <c r="Q89" s="78"/>
    </row>
    <row r="90" spans="1:17" x14ac:dyDescent="0.25">
      <c r="A90" s="40"/>
      <c r="C90" t="s">
        <v>50</v>
      </c>
      <c r="D90" s="9">
        <v>11350.48872885655</v>
      </c>
      <c r="E90" s="9">
        <v>2045.9067661086708</v>
      </c>
      <c r="F90" s="9">
        <v>275342.08266676008</v>
      </c>
      <c r="G90" s="9">
        <v>5480.9662937546418</v>
      </c>
      <c r="H90" s="9">
        <v>-14067.654862326894</v>
      </c>
      <c r="I90" s="9">
        <v>116399112.28672385</v>
      </c>
      <c r="J90" s="9">
        <v>299967278.89608264</v>
      </c>
      <c r="K90" s="9">
        <v>326506696.41891557</v>
      </c>
      <c r="L90" s="9">
        <v>311097103.68995094</v>
      </c>
      <c r="M90" s="9">
        <v>149071248.57539529</v>
      </c>
      <c r="N90" s="9">
        <v>1398608.6932372663</v>
      </c>
      <c r="O90" s="10">
        <v>4149.6435066049889</v>
      </c>
      <c r="P90" s="37">
        <f t="shared" si="6"/>
        <v>1204724349.9934053</v>
      </c>
      <c r="Q90" s="78">
        <v>5.4658000000000005E-2</v>
      </c>
    </row>
    <row r="91" spans="1:17" x14ac:dyDescent="0.25">
      <c r="A91" s="40"/>
      <c r="C91" t="s">
        <v>51</v>
      </c>
      <c r="D91" s="9">
        <v>294676179.35191572</v>
      </c>
      <c r="E91" s="9">
        <v>291204549.35012496</v>
      </c>
      <c r="F91" s="9">
        <v>277721906.4019683</v>
      </c>
      <c r="G91" s="9">
        <v>254485931.48869964</v>
      </c>
      <c r="H91" s="9">
        <v>250232139.51069558</v>
      </c>
      <c r="I91" s="9">
        <v>148780082.85410821</v>
      </c>
      <c r="J91" s="9">
        <v>1678708.8263616292</v>
      </c>
      <c r="K91" s="9">
        <v>1553.8505695689335</v>
      </c>
      <c r="L91" s="9">
        <v>95517.052560341137</v>
      </c>
      <c r="M91" s="9">
        <v>125625033.47663988</v>
      </c>
      <c r="N91" s="9">
        <v>264941948.19053623</v>
      </c>
      <c r="O91" s="10">
        <v>290666388.6433844</v>
      </c>
      <c r="P91" s="37">
        <f t="shared" si="6"/>
        <v>2200109938.9975643</v>
      </c>
      <c r="Q91" s="78">
        <v>5.2721000000000004E-2</v>
      </c>
    </row>
    <row r="92" spans="1:17" x14ac:dyDescent="0.25">
      <c r="A92" s="41"/>
      <c r="C92" s="8" t="s">
        <v>43</v>
      </c>
      <c r="D92" s="15">
        <v>294687529.8406446</v>
      </c>
      <c r="E92" s="15">
        <v>291206595.25689107</v>
      </c>
      <c r="F92" s="15">
        <v>277997248.48463506</v>
      </c>
      <c r="G92" s="15">
        <v>254491412.4549934</v>
      </c>
      <c r="H92" s="15">
        <v>250218071.85583329</v>
      </c>
      <c r="I92" s="15">
        <v>265179195.14083207</v>
      </c>
      <c r="J92" s="15">
        <v>301645987.7224443</v>
      </c>
      <c r="K92" s="15">
        <v>326508250.26948518</v>
      </c>
      <c r="L92" s="15">
        <v>311192620.74251127</v>
      </c>
      <c r="M92" s="15">
        <v>274696282.05203515</v>
      </c>
      <c r="N92" s="15">
        <v>266340556.88377348</v>
      </c>
      <c r="O92" s="32">
        <v>290670538.28689098</v>
      </c>
      <c r="P92" s="16">
        <f t="shared" si="6"/>
        <v>3404834288.9909701</v>
      </c>
      <c r="Q92" s="78"/>
    </row>
    <row r="93" spans="1:17" x14ac:dyDescent="0.25">
      <c r="C93" s="17" t="s">
        <v>18</v>
      </c>
      <c r="D93" s="18">
        <f t="shared" ref="D93:O93" si="13">SUMPRODUCT(D84:D91,$Q84:$Q91)+D92*$Q93</f>
        <v>24226696.557405211</v>
      </c>
      <c r="E93" s="18">
        <f t="shared" si="13"/>
        <v>24098083.997216519</v>
      </c>
      <c r="F93" s="18">
        <f t="shared" si="13"/>
        <v>23416022.299801812</v>
      </c>
      <c r="G93" s="18">
        <f t="shared" si="13"/>
        <v>22079702.394579396</v>
      </c>
      <c r="H93" s="18">
        <f t="shared" si="13"/>
        <v>21918915.974179283</v>
      </c>
      <c r="I93" s="18">
        <f t="shared" si="13"/>
        <v>24162868.973057583</v>
      </c>
      <c r="J93" s="18">
        <f t="shared" si="13"/>
        <v>28154442.551068664</v>
      </c>
      <c r="K93" s="18">
        <f t="shared" si="13"/>
        <v>29863871.791385222</v>
      </c>
      <c r="L93" s="18">
        <f t="shared" si="13"/>
        <v>28620197.468921263</v>
      </c>
      <c r="M93" s="18">
        <f t="shared" si="13"/>
        <v>25276727.074946612</v>
      </c>
      <c r="N93" s="18">
        <f t="shared" si="13"/>
        <v>23187109.383292936</v>
      </c>
      <c r="O93" s="19">
        <f t="shared" si="13"/>
        <v>24312814.492418982</v>
      </c>
      <c r="P93" s="20">
        <f t="shared" si="6"/>
        <v>299317452.95827353</v>
      </c>
      <c r="Q93" s="78">
        <v>0</v>
      </c>
    </row>
    <row r="94" spans="1:17" x14ac:dyDescent="0.25">
      <c r="P94" s="21"/>
      <c r="Q94" s="78"/>
    </row>
    <row r="95" spans="1:17" x14ac:dyDescent="0.25">
      <c r="A95" s="8" t="s">
        <v>52</v>
      </c>
      <c r="C95" s="8" t="s">
        <v>9</v>
      </c>
      <c r="D95" s="14">
        <v>1</v>
      </c>
      <c r="E95" s="14">
        <v>1</v>
      </c>
      <c r="F95" s="14">
        <v>1</v>
      </c>
      <c r="G95" s="14">
        <v>1</v>
      </c>
      <c r="H95" s="14">
        <v>1</v>
      </c>
      <c r="I95" s="14">
        <v>1</v>
      </c>
      <c r="J95" s="14">
        <v>1</v>
      </c>
      <c r="K95" s="14">
        <v>1</v>
      </c>
      <c r="L95" s="14">
        <v>1</v>
      </c>
      <c r="M95" s="14">
        <v>1</v>
      </c>
      <c r="N95" s="14">
        <v>1</v>
      </c>
      <c r="O95" s="14">
        <v>1</v>
      </c>
      <c r="P95" s="21">
        <f t="shared" ref="P95:P106" si="14">SUM(D95:O95)</f>
        <v>12</v>
      </c>
      <c r="Q95" s="78">
        <v>25</v>
      </c>
    </row>
    <row r="96" spans="1:17" x14ac:dyDescent="0.25">
      <c r="C96" s="8" t="s">
        <v>10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 s="21">
        <f t="shared" si="14"/>
        <v>0</v>
      </c>
      <c r="Q96" s="78">
        <v>3</v>
      </c>
    </row>
    <row r="97" spans="1:17" x14ac:dyDescent="0.25">
      <c r="C97" s="8" t="s">
        <v>46</v>
      </c>
      <c r="D97" s="9">
        <v>10</v>
      </c>
      <c r="E97" s="9">
        <v>10</v>
      </c>
      <c r="F97" s="9">
        <v>10</v>
      </c>
      <c r="G97" s="9">
        <v>10</v>
      </c>
      <c r="H97" s="9">
        <v>10</v>
      </c>
      <c r="I97" s="9">
        <v>10</v>
      </c>
      <c r="J97" s="9">
        <v>10</v>
      </c>
      <c r="K97" s="9">
        <v>10</v>
      </c>
      <c r="L97" s="9">
        <v>10</v>
      </c>
      <c r="M97" s="9">
        <v>10</v>
      </c>
      <c r="N97" s="9">
        <v>10</v>
      </c>
      <c r="O97" s="9">
        <v>10</v>
      </c>
      <c r="P97" s="21">
        <f t="shared" si="14"/>
        <v>120</v>
      </c>
      <c r="Q97" s="78">
        <v>1.58</v>
      </c>
    </row>
    <row r="98" spans="1:17" x14ac:dyDescent="0.25">
      <c r="C98" t="s">
        <v>47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5.5679999999999996</v>
      </c>
      <c r="J98" s="9">
        <v>6.2720000000000002</v>
      </c>
      <c r="K98" s="9">
        <v>8.1280000000000001</v>
      </c>
      <c r="L98" s="9">
        <v>8.3840000000000003</v>
      </c>
      <c r="M98" s="9">
        <v>7.6159999999999997</v>
      </c>
      <c r="N98" s="9">
        <v>0.25600000000000001</v>
      </c>
      <c r="O98" s="9">
        <v>0</v>
      </c>
      <c r="P98" s="21">
        <f t="shared" si="14"/>
        <v>36.224000000000004</v>
      </c>
      <c r="Q98" s="78">
        <v>8.1199999999999992</v>
      </c>
    </row>
    <row r="99" spans="1:17" x14ac:dyDescent="0.25">
      <c r="C99" t="s">
        <v>48</v>
      </c>
      <c r="D99" s="9">
        <v>3.2639999999999998</v>
      </c>
      <c r="E99" s="9">
        <v>3.456</v>
      </c>
      <c r="F99" s="9">
        <v>3.1360000000000001</v>
      </c>
      <c r="G99" s="9">
        <v>3.0720000000000001</v>
      </c>
      <c r="H99" s="9">
        <v>2.7519999999999998</v>
      </c>
      <c r="I99" s="9">
        <v>7.6159999999999997</v>
      </c>
      <c r="J99" s="9">
        <v>0</v>
      </c>
      <c r="K99" s="9">
        <v>0</v>
      </c>
      <c r="L99" s="9">
        <v>0</v>
      </c>
      <c r="M99" s="9">
        <v>0</v>
      </c>
      <c r="N99" s="9">
        <v>2.6240000000000001</v>
      </c>
      <c r="O99" s="9">
        <v>3.6480000000000001</v>
      </c>
      <c r="P99" s="21">
        <f t="shared" si="14"/>
        <v>29.567999999999998</v>
      </c>
      <c r="Q99" s="78">
        <v>6.3900000000000006</v>
      </c>
    </row>
    <row r="100" spans="1:17" x14ac:dyDescent="0.25">
      <c r="C100" s="8" t="s">
        <v>53</v>
      </c>
      <c r="D100" s="9">
        <v>3.2639999999999998</v>
      </c>
      <c r="E100" s="9">
        <v>3.456</v>
      </c>
      <c r="F100" s="9">
        <v>3.1360000000000001</v>
      </c>
      <c r="G100" s="9">
        <v>3.0720000000000001</v>
      </c>
      <c r="H100" s="9">
        <v>2.7519999999999998</v>
      </c>
      <c r="I100" s="9">
        <v>13.183999999999999</v>
      </c>
      <c r="J100" s="9">
        <v>6.2720000000000002</v>
      </c>
      <c r="K100" s="9">
        <v>8.1280000000000001</v>
      </c>
      <c r="L100" s="9">
        <v>8.3840000000000003</v>
      </c>
      <c r="M100" s="9">
        <v>7.6159999999999997</v>
      </c>
      <c r="N100" s="9">
        <v>2.88</v>
      </c>
      <c r="O100" s="9">
        <v>3.6480000000000001</v>
      </c>
      <c r="P100" s="21">
        <f t="shared" si="14"/>
        <v>65.792000000000002</v>
      </c>
      <c r="Q100" s="78"/>
    </row>
    <row r="101" spans="1:17" x14ac:dyDescent="0.25">
      <c r="C101" t="s">
        <v>54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21.504000000000001</v>
      </c>
      <c r="J101" s="9">
        <v>277.34300000000002</v>
      </c>
      <c r="K101" s="9">
        <v>602.048</v>
      </c>
      <c r="L101" s="9">
        <v>376.12799999999999</v>
      </c>
      <c r="M101" s="9">
        <v>262.52800000000002</v>
      </c>
      <c r="N101" s="9">
        <v>0.83200000000000007</v>
      </c>
      <c r="O101" s="9">
        <v>0</v>
      </c>
      <c r="P101" s="21">
        <f t="shared" si="14"/>
        <v>1540.383</v>
      </c>
      <c r="Q101" s="78">
        <v>5.8488999999999999E-2</v>
      </c>
    </row>
    <row r="102" spans="1:17" x14ac:dyDescent="0.25">
      <c r="C102" t="s">
        <v>55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34.304000000000002</v>
      </c>
      <c r="J102" s="9">
        <v>503.93599999999998</v>
      </c>
      <c r="K102" s="9">
        <v>875.65900000000011</v>
      </c>
      <c r="L102" s="9">
        <v>592.96</v>
      </c>
      <c r="M102" s="9">
        <v>448.72199999999998</v>
      </c>
      <c r="N102" s="9">
        <v>0.89600000000000002</v>
      </c>
      <c r="O102" s="9">
        <v>0</v>
      </c>
      <c r="P102" s="21">
        <f t="shared" si="14"/>
        <v>2456.4770000000003</v>
      </c>
      <c r="Q102" s="78">
        <v>5.8488999999999999E-2</v>
      </c>
    </row>
    <row r="103" spans="1:17" x14ac:dyDescent="0.25">
      <c r="C103" t="s">
        <v>56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35.584000000000003</v>
      </c>
      <c r="J103" s="9">
        <v>709.94799999999998</v>
      </c>
      <c r="K103" s="9">
        <v>2011.2639999999999</v>
      </c>
      <c r="L103" s="9">
        <v>1289.347</v>
      </c>
      <c r="M103" s="9">
        <v>726.27200000000005</v>
      </c>
      <c r="N103" s="9">
        <v>26.751999999999999</v>
      </c>
      <c r="O103" s="9">
        <v>0</v>
      </c>
      <c r="P103" s="21">
        <f t="shared" si="14"/>
        <v>4799.1670000000004</v>
      </c>
      <c r="Q103" s="78">
        <v>5.2708999999999999E-2</v>
      </c>
    </row>
    <row r="104" spans="1:17" x14ac:dyDescent="0.25">
      <c r="C104" t="s">
        <v>57</v>
      </c>
      <c r="D104" s="9">
        <v>170.583</v>
      </c>
      <c r="E104" s="9">
        <v>172.22499999999999</v>
      </c>
      <c r="F104" s="9">
        <v>147.77600000000001</v>
      </c>
      <c r="G104" s="9">
        <v>129.72399999999999</v>
      </c>
      <c r="H104" s="9">
        <v>110.592</v>
      </c>
      <c r="I104" s="9">
        <v>236.99199999999999</v>
      </c>
      <c r="J104" s="9">
        <v>0</v>
      </c>
      <c r="K104" s="9">
        <v>0</v>
      </c>
      <c r="L104" s="9">
        <v>0</v>
      </c>
      <c r="M104" s="9">
        <v>0</v>
      </c>
      <c r="N104" s="9">
        <v>51.2</v>
      </c>
      <c r="O104" s="9">
        <v>120.169</v>
      </c>
      <c r="P104" s="21">
        <f t="shared" si="14"/>
        <v>1139.261</v>
      </c>
      <c r="Q104" s="78">
        <v>5.5754999999999999E-2</v>
      </c>
    </row>
    <row r="105" spans="1:17" x14ac:dyDescent="0.25">
      <c r="C105" t="s">
        <v>58</v>
      </c>
      <c r="D105" s="9">
        <v>244.416</v>
      </c>
      <c r="E105" s="9">
        <v>243.52</v>
      </c>
      <c r="F105" s="9">
        <v>223.35999999999896</v>
      </c>
      <c r="G105" s="9">
        <v>227.904</v>
      </c>
      <c r="H105" s="9">
        <v>215.654</v>
      </c>
      <c r="I105" s="9">
        <v>315.29199999999997</v>
      </c>
      <c r="J105" s="9">
        <v>0</v>
      </c>
      <c r="K105" s="9">
        <v>0</v>
      </c>
      <c r="L105" s="9">
        <v>0</v>
      </c>
      <c r="M105" s="9">
        <v>0</v>
      </c>
      <c r="N105" s="9">
        <v>77.695999999999998</v>
      </c>
      <c r="O105" s="9">
        <v>161.47200000000001</v>
      </c>
      <c r="P105" s="21">
        <f t="shared" si="14"/>
        <v>1709.3139999999987</v>
      </c>
      <c r="Q105" s="78">
        <v>5.3259000000000001E-2</v>
      </c>
    </row>
    <row r="106" spans="1:17" x14ac:dyDescent="0.25">
      <c r="C106" t="s">
        <v>59</v>
      </c>
      <c r="D106" s="9">
        <v>417.262</v>
      </c>
      <c r="E106" s="9">
        <v>437.98800000000006</v>
      </c>
      <c r="F106" s="9">
        <v>388.62199999999996</v>
      </c>
      <c r="G106" s="9">
        <v>392.55300000000005</v>
      </c>
      <c r="H106" s="9">
        <v>317.56799999999998</v>
      </c>
      <c r="I106" s="9">
        <v>584.904</v>
      </c>
      <c r="J106" s="9">
        <v>0</v>
      </c>
      <c r="K106" s="9">
        <v>0</v>
      </c>
      <c r="L106" s="9">
        <v>0</v>
      </c>
      <c r="M106" s="9">
        <v>0</v>
      </c>
      <c r="N106" s="9">
        <v>169.97800000000001</v>
      </c>
      <c r="O106" s="9">
        <v>318.69000000000005</v>
      </c>
      <c r="P106" s="21">
        <f t="shared" si="14"/>
        <v>3027.5650000000001</v>
      </c>
      <c r="Q106" s="78">
        <v>5.1272999999999999E-2</v>
      </c>
    </row>
    <row r="107" spans="1:17" x14ac:dyDescent="0.25">
      <c r="C107" s="8" t="s">
        <v>17</v>
      </c>
      <c r="D107" s="15">
        <v>832.26099999999997</v>
      </c>
      <c r="E107" s="15">
        <v>853.73299999999995</v>
      </c>
      <c r="F107" s="15">
        <v>759.75799999999902</v>
      </c>
      <c r="G107" s="15">
        <v>750.18100000000004</v>
      </c>
      <c r="H107" s="15">
        <v>643.81399999999996</v>
      </c>
      <c r="I107" s="15">
        <v>1228.58</v>
      </c>
      <c r="J107" s="15">
        <v>1491.2269999999999</v>
      </c>
      <c r="K107" s="15">
        <v>3488.9709999999995</v>
      </c>
      <c r="L107" s="15">
        <v>2258.4349999999999</v>
      </c>
      <c r="M107" s="15">
        <v>1437.5219999999999</v>
      </c>
      <c r="N107" s="15">
        <v>327.35400000000004</v>
      </c>
      <c r="O107" s="32">
        <v>600.33100000000002</v>
      </c>
      <c r="P107" s="16">
        <f t="shared" si="6"/>
        <v>14672.166999999996</v>
      </c>
      <c r="Q107" s="78"/>
    </row>
    <row r="108" spans="1:17" x14ac:dyDescent="0.25">
      <c r="C108" s="17" t="s">
        <v>18</v>
      </c>
      <c r="D108" s="18">
        <f>SUMPRODUCT(D95:D106,$Q95:$Q106)+$Q108*D107</f>
        <v>105.57944143499999</v>
      </c>
      <c r="E108" s="18">
        <f t="shared" ref="E108:O108" si="15">SUMPRODUCT(E95:E106,$Q95:$Q106)+$Q108*E107</f>
        <v>107.91283527900001</v>
      </c>
      <c r="F108" s="18">
        <f t="shared" si="15"/>
        <v>100.90003692599994</v>
      </c>
      <c r="G108" s="18">
        <f t="shared" si="15"/>
        <v>99.928150725000009</v>
      </c>
      <c r="H108" s="18">
        <f t="shared" si="15"/>
        <v>92.319517410000003</v>
      </c>
      <c r="I108" s="18">
        <f t="shared" si="15"/>
        <v>199.81355954800003</v>
      </c>
      <c r="J108" s="18">
        <f t="shared" si="15"/>
        <v>174.84551656299999</v>
      </c>
      <c r="K108" s="18">
        <f t="shared" si="15"/>
        <v>299.24067889899999</v>
      </c>
      <c r="L108" s="18">
        <f t="shared" si="15"/>
        <v>233.51925905499999</v>
      </c>
      <c r="M108" s="18">
        <f t="shared" si="15"/>
        <v>182.52329209800001</v>
      </c>
      <c r="N108" s="18">
        <f t="shared" si="15"/>
        <v>76.865169417999994</v>
      </c>
      <c r="O108" s="18">
        <f t="shared" si="15"/>
        <v>95.750772213000005</v>
      </c>
      <c r="P108" s="20">
        <f t="shared" si="6"/>
        <v>1769.198229569</v>
      </c>
      <c r="Q108" s="78"/>
    </row>
    <row r="109" spans="1:17" x14ac:dyDescent="0.25">
      <c r="P109" s="21">
        <f t="shared" si="6"/>
        <v>0</v>
      </c>
      <c r="Q109" s="78"/>
    </row>
    <row r="110" spans="1:17" x14ac:dyDescent="0.25">
      <c r="A110" s="8" t="s">
        <v>60</v>
      </c>
      <c r="B110" t="s">
        <v>8</v>
      </c>
      <c r="C110" s="8" t="s">
        <v>9</v>
      </c>
      <c r="D110">
        <v>292.7</v>
      </c>
      <c r="E110">
        <v>292</v>
      </c>
      <c r="F110">
        <v>290</v>
      </c>
      <c r="G110">
        <v>290.7</v>
      </c>
      <c r="H110">
        <v>287.60000000000002</v>
      </c>
      <c r="I110">
        <v>296.8</v>
      </c>
      <c r="J110">
        <v>296</v>
      </c>
      <c r="K110">
        <v>297.2</v>
      </c>
      <c r="L110">
        <v>286.3</v>
      </c>
      <c r="M110">
        <v>290.89999999999998</v>
      </c>
      <c r="N110">
        <v>289.10000000000002</v>
      </c>
      <c r="O110" s="1">
        <v>291.5</v>
      </c>
      <c r="P110" s="21">
        <f t="shared" si="6"/>
        <v>3500.8</v>
      </c>
      <c r="Q110" s="78">
        <v>340</v>
      </c>
    </row>
    <row r="111" spans="1:17" x14ac:dyDescent="0.25">
      <c r="C111" s="8" t="s">
        <v>10</v>
      </c>
      <c r="D111" s="12">
        <v>0</v>
      </c>
      <c r="E111" s="12">
        <v>0</v>
      </c>
      <c r="F111" s="12">
        <v>1</v>
      </c>
      <c r="G111" s="12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3">
        <v>0</v>
      </c>
      <c r="P111" s="38">
        <f t="shared" si="6"/>
        <v>2</v>
      </c>
      <c r="Q111" s="78">
        <v>50</v>
      </c>
    </row>
    <row r="112" spans="1:17" x14ac:dyDescent="0.25">
      <c r="C112" s="8" t="s">
        <v>46</v>
      </c>
      <c r="D112" s="9">
        <v>171665.59461489797</v>
      </c>
      <c r="E112" s="9">
        <v>169188.83512991495</v>
      </c>
      <c r="F112" s="9">
        <v>173461.72298003017</v>
      </c>
      <c r="G112" s="9">
        <v>165975.17199180971</v>
      </c>
      <c r="H112" s="9">
        <v>171250.14287457871</v>
      </c>
      <c r="I112" s="9">
        <v>170416.4017960756</v>
      </c>
      <c r="J112" s="9">
        <v>182930.45909783104</v>
      </c>
      <c r="K112" s="9">
        <v>189060.10120302966</v>
      </c>
      <c r="L112" s="9">
        <v>175952.89959667789</v>
      </c>
      <c r="M112" s="9">
        <v>168601.42747478848</v>
      </c>
      <c r="N112" s="9">
        <v>175202.53060487343</v>
      </c>
      <c r="O112" s="10">
        <v>165658.81486341631</v>
      </c>
      <c r="P112" s="37">
        <f t="shared" si="6"/>
        <v>2079364.1022279239</v>
      </c>
      <c r="Q112" s="78">
        <v>1.83</v>
      </c>
    </row>
    <row r="113" spans="1:17" x14ac:dyDescent="0.25">
      <c r="C113" t="s">
        <v>47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150748.32335715849</v>
      </c>
      <c r="K113" s="9">
        <v>165164.07110222429</v>
      </c>
      <c r="L113" s="9">
        <v>158959.89381286991</v>
      </c>
      <c r="M113" s="9">
        <v>1343.4767354096834</v>
      </c>
      <c r="N113" s="9">
        <v>0</v>
      </c>
      <c r="O113" s="10">
        <v>0</v>
      </c>
      <c r="P113" s="37">
        <f t="shared" si="6"/>
        <v>476215.76500766235</v>
      </c>
      <c r="Q113" s="78">
        <v>8.35</v>
      </c>
    </row>
    <row r="114" spans="1:17" x14ac:dyDescent="0.25">
      <c r="C114" t="s">
        <v>48</v>
      </c>
      <c r="D114" s="9">
        <v>129779.60588395504</v>
      </c>
      <c r="E114" s="9">
        <v>126792.89286338468</v>
      </c>
      <c r="F114" s="9">
        <v>128910.75312236509</v>
      </c>
      <c r="G114" s="9">
        <v>125520.57244322714</v>
      </c>
      <c r="H114" s="9">
        <v>132654.71461192449</v>
      </c>
      <c r="I114" s="9">
        <v>137041.7866119419</v>
      </c>
      <c r="J114" s="9">
        <v>3213.5746781643315</v>
      </c>
      <c r="K114" s="9">
        <v>72.952802092557064</v>
      </c>
      <c r="L114" s="9">
        <v>-71.97017650375291</v>
      </c>
      <c r="M114" s="9">
        <v>145776.46989792827</v>
      </c>
      <c r="N114" s="9">
        <v>141565.19541105043</v>
      </c>
      <c r="O114" s="10">
        <v>127149.32647163239</v>
      </c>
      <c r="P114" s="37">
        <f t="shared" si="6"/>
        <v>1198405.8746211624</v>
      </c>
      <c r="Q114" s="78">
        <v>7.91</v>
      </c>
    </row>
    <row r="115" spans="1:17" x14ac:dyDescent="0.25">
      <c r="C115" s="8" t="s">
        <v>53</v>
      </c>
      <c r="D115" s="9">
        <v>129779.60588395504</v>
      </c>
      <c r="E115" s="9">
        <v>126792.89286338468</v>
      </c>
      <c r="F115" s="9">
        <v>128910.75312236509</v>
      </c>
      <c r="G115" s="9">
        <v>125520.57244322714</v>
      </c>
      <c r="H115" s="9">
        <v>132654.71461192449</v>
      </c>
      <c r="I115" s="9">
        <v>137041.7866119419</v>
      </c>
      <c r="J115" s="9">
        <v>153961.89803532281</v>
      </c>
      <c r="K115" s="9">
        <v>165237.02390431685</v>
      </c>
      <c r="L115" s="9">
        <v>158887.92363636615</v>
      </c>
      <c r="M115" s="9">
        <v>147119.94663333794</v>
      </c>
      <c r="N115" s="9">
        <v>141565.19541105043</v>
      </c>
      <c r="O115" s="10">
        <v>127149.32647163239</v>
      </c>
      <c r="P115" s="37">
        <f t="shared" si="6"/>
        <v>1674621.639628825</v>
      </c>
      <c r="Q115" s="78"/>
    </row>
    <row r="116" spans="1:17" x14ac:dyDescent="0.25">
      <c r="C116" s="8" t="s">
        <v>61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621.1514566493762</v>
      </c>
      <c r="J116" s="9">
        <v>114558.04626344171</v>
      </c>
      <c r="K116" s="9">
        <v>127930.24831657305</v>
      </c>
      <c r="L116" s="9">
        <v>121602.08028267922</v>
      </c>
      <c r="M116" s="9">
        <v>104154.36917238803</v>
      </c>
      <c r="N116" s="9">
        <v>0</v>
      </c>
      <c r="O116" s="10">
        <v>0</v>
      </c>
      <c r="P116" s="37">
        <f t="shared" si="6"/>
        <v>468865.89549173141</v>
      </c>
      <c r="Q116" s="78">
        <v>1.59</v>
      </c>
    </row>
    <row r="117" spans="1:17" x14ac:dyDescent="0.25">
      <c r="C117" t="s">
        <v>54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7831611.5080287037</v>
      </c>
      <c r="K117" s="9">
        <v>9192728.7597091738</v>
      </c>
      <c r="L117" s="9">
        <v>8834002.0333662331</v>
      </c>
      <c r="M117" s="9">
        <v>6916789.0623962898</v>
      </c>
      <c r="N117" s="9">
        <v>0</v>
      </c>
      <c r="O117" s="10">
        <v>0</v>
      </c>
      <c r="P117" s="37">
        <f t="shared" si="6"/>
        <v>32775131.363500401</v>
      </c>
      <c r="Q117" s="78">
        <v>5.3936999999999999E-2</v>
      </c>
    </row>
    <row r="118" spans="1:17" x14ac:dyDescent="0.25">
      <c r="C118" t="s">
        <v>55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10842103.10099146</v>
      </c>
      <c r="K118" s="9">
        <v>12863125.444830857</v>
      </c>
      <c r="L118" s="9">
        <v>12464337.820455329</v>
      </c>
      <c r="M118" s="9">
        <v>9845410.1214960832</v>
      </c>
      <c r="N118" s="9">
        <v>0</v>
      </c>
      <c r="O118" s="10">
        <v>0</v>
      </c>
      <c r="P118" s="37">
        <f t="shared" si="6"/>
        <v>46014976.487773724</v>
      </c>
      <c r="Q118" s="78">
        <v>5.3936999999999999E-2</v>
      </c>
    </row>
    <row r="119" spans="1:17" x14ac:dyDescent="0.25">
      <c r="C119" t="s">
        <v>56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38371938.172735423</v>
      </c>
      <c r="K119" s="9">
        <v>44682108.998981111</v>
      </c>
      <c r="L119" s="9">
        <v>41644586.26580181</v>
      </c>
      <c r="M119" s="9">
        <v>37106456.628965296</v>
      </c>
      <c r="N119" s="9">
        <v>0</v>
      </c>
      <c r="O119" s="10">
        <v>0</v>
      </c>
      <c r="P119" s="37">
        <f t="shared" si="6"/>
        <v>161805090.06648365</v>
      </c>
      <c r="Q119" s="78">
        <v>4.8346E-2</v>
      </c>
    </row>
    <row r="120" spans="1:17" x14ac:dyDescent="0.25">
      <c r="C120" t="s">
        <v>57</v>
      </c>
      <c r="D120" s="9">
        <v>11895275.890107529</v>
      </c>
      <c r="E120" s="9">
        <v>11953301.718795445</v>
      </c>
      <c r="F120" s="9">
        <v>11440741.590303572</v>
      </c>
      <c r="G120" s="9">
        <v>11317194.419419242</v>
      </c>
      <c r="H120" s="9">
        <v>11410629.166118501</v>
      </c>
      <c r="I120" s="9">
        <v>11529873.070702573</v>
      </c>
      <c r="J120" s="9">
        <v>147386.01684783181</v>
      </c>
      <c r="K120" s="9">
        <v>6299.737741847046</v>
      </c>
      <c r="L120" s="9">
        <v>-6174.8727952243862</v>
      </c>
      <c r="M120" s="9">
        <v>15271.224672518776</v>
      </c>
      <c r="N120" s="9">
        <v>12523444.968816537</v>
      </c>
      <c r="O120" s="10">
        <v>11041795.902500566</v>
      </c>
      <c r="P120" s="37">
        <f t="shared" si="6"/>
        <v>93275038.833230942</v>
      </c>
      <c r="Q120" s="78">
        <v>4.8994999999999997E-2</v>
      </c>
    </row>
    <row r="121" spans="1:17" x14ac:dyDescent="0.25">
      <c r="C121" t="s">
        <v>58</v>
      </c>
      <c r="D121" s="9">
        <v>12147814.213895572</v>
      </c>
      <c r="E121" s="9">
        <v>12207070.606763201</v>
      </c>
      <c r="F121" s="9">
        <v>11780926.888296651</v>
      </c>
      <c r="G121" s="9">
        <v>11674629.800229238</v>
      </c>
      <c r="H121" s="9">
        <v>11891498.54985458</v>
      </c>
      <c r="I121" s="9">
        <v>12081021.06098927</v>
      </c>
      <c r="J121" s="9">
        <v>226518.50012004591</v>
      </c>
      <c r="K121" s="9">
        <v>4388.1373760382285</v>
      </c>
      <c r="L121" s="9">
        <v>-4301.1616063022557</v>
      </c>
      <c r="M121" s="9">
        <v>27061.78743257172</v>
      </c>
      <c r="N121" s="9">
        <v>12912389.323154481</v>
      </c>
      <c r="O121" s="10">
        <v>11252343.673097976</v>
      </c>
      <c r="P121" s="37">
        <f t="shared" ref="P121:P188" si="16">SUM(D121:O121)</f>
        <v>96201361.379603326</v>
      </c>
      <c r="Q121" s="78">
        <v>4.6579000000000002E-2</v>
      </c>
    </row>
    <row r="122" spans="1:17" x14ac:dyDescent="0.25">
      <c r="C122" t="s">
        <v>59</v>
      </c>
      <c r="D122" s="9">
        <v>29245269.316343274</v>
      </c>
      <c r="E122" s="9">
        <v>29387929.983897522</v>
      </c>
      <c r="F122" s="9">
        <v>26710213.565856315</v>
      </c>
      <c r="G122" s="9">
        <v>27862338.921086799</v>
      </c>
      <c r="H122" s="9">
        <v>26568209.371280227</v>
      </c>
      <c r="I122" s="9">
        <v>28394156.222221784</v>
      </c>
      <c r="J122" s="9">
        <v>451606.59423329111</v>
      </c>
      <c r="K122" s="9">
        <v>19016.685873719336</v>
      </c>
      <c r="L122" s="9">
        <v>-18639.762648679549</v>
      </c>
      <c r="M122" s="9">
        <v>26452.620321197315</v>
      </c>
      <c r="N122" s="9">
        <v>28765537.149310511</v>
      </c>
      <c r="O122" s="10">
        <v>27406102.755710926</v>
      </c>
      <c r="P122" s="37">
        <f t="shared" si="16"/>
        <v>224818193.42348692</v>
      </c>
      <c r="Q122" s="78">
        <v>4.4649000000000001E-2</v>
      </c>
    </row>
    <row r="123" spans="1:17" x14ac:dyDescent="0.25">
      <c r="C123" s="8" t="s">
        <v>17</v>
      </c>
      <c r="D123" s="15">
        <v>53288359.400814705</v>
      </c>
      <c r="E123" s="15">
        <v>53548302.289620392</v>
      </c>
      <c r="F123" s="15">
        <v>49931881.504845984</v>
      </c>
      <c r="G123" s="15">
        <v>50854162.739867575</v>
      </c>
      <c r="H123" s="15">
        <v>49870336.838565663</v>
      </c>
      <c r="I123" s="15">
        <v>52005050.534563839</v>
      </c>
      <c r="J123" s="15">
        <v>57871163.245767117</v>
      </c>
      <c r="K123" s="15">
        <v>66767668.469348639</v>
      </c>
      <c r="L123" s="15">
        <v>62913810.990409896</v>
      </c>
      <c r="M123" s="15">
        <v>53937441.495535113</v>
      </c>
      <c r="N123" s="15">
        <v>54201370.061602794</v>
      </c>
      <c r="O123" s="32">
        <v>49700243.764112569</v>
      </c>
      <c r="P123" s="16">
        <f t="shared" si="16"/>
        <v>654889791.33505428</v>
      </c>
      <c r="Q123" s="78"/>
    </row>
    <row r="124" spans="1:17" x14ac:dyDescent="0.25">
      <c r="C124" s="17" t="s">
        <v>18</v>
      </c>
      <c r="D124" s="18">
        <f t="shared" ref="D124:O124" si="17">SUMPRODUCT(D110:D122,$Q110:$Q122)+$Q124*D123</f>
        <v>3894636.830897619</v>
      </c>
      <c r="E124" s="18">
        <f t="shared" si="17"/>
        <v>3878214.196192964</v>
      </c>
      <c r="F124" s="18">
        <f t="shared" si="17"/>
        <v>3737636.2635001745</v>
      </c>
      <c r="G124" s="18">
        <f t="shared" si="17"/>
        <v>3737794.3853028663</v>
      </c>
      <c r="H124" s="18">
        <f t="shared" si="17"/>
        <v>3759672.4212067449</v>
      </c>
      <c r="I124" s="18">
        <f t="shared" si="17"/>
        <v>3893160.8704682235</v>
      </c>
      <c r="J124" s="18">
        <f t="shared" si="17"/>
        <v>4801987.7431487162</v>
      </c>
      <c r="K124" s="18">
        <f t="shared" si="17"/>
        <v>5381324.1069971127</v>
      </c>
      <c r="L124" s="18">
        <f t="shared" si="17"/>
        <v>5100211.538993164</v>
      </c>
      <c r="M124" s="18">
        <f t="shared" si="17"/>
        <v>4438603.2641561739</v>
      </c>
      <c r="N124" s="18">
        <f t="shared" si="17"/>
        <v>4038080.1634182706</v>
      </c>
      <c r="O124" s="19">
        <f t="shared" si="17"/>
        <v>3696787.5917226467</v>
      </c>
      <c r="P124" s="20">
        <f t="shared" si="16"/>
        <v>50358109.376004666</v>
      </c>
      <c r="Q124" s="78">
        <v>0</v>
      </c>
    </row>
    <row r="125" spans="1:17" x14ac:dyDescent="0.25">
      <c r="P125" s="21">
        <f t="shared" si="16"/>
        <v>0</v>
      </c>
      <c r="Q125" s="78"/>
    </row>
    <row r="126" spans="1:17" x14ac:dyDescent="0.25">
      <c r="A126" s="8" t="s">
        <v>62</v>
      </c>
      <c r="B126" t="s">
        <v>8</v>
      </c>
      <c r="C126" s="8" t="s">
        <v>9</v>
      </c>
      <c r="D126">
        <v>6</v>
      </c>
      <c r="E126">
        <v>6</v>
      </c>
      <c r="F126">
        <v>6</v>
      </c>
      <c r="G126">
        <v>6</v>
      </c>
      <c r="H126">
        <v>6</v>
      </c>
      <c r="I126">
        <v>3.6</v>
      </c>
      <c r="J126">
        <v>3.6</v>
      </c>
      <c r="K126">
        <v>8.4</v>
      </c>
      <c r="L126">
        <v>6</v>
      </c>
      <c r="M126">
        <v>4.8</v>
      </c>
      <c r="N126">
        <v>6</v>
      </c>
      <c r="O126" s="1">
        <v>5.6</v>
      </c>
      <c r="P126" s="21">
        <f t="shared" si="16"/>
        <v>68</v>
      </c>
      <c r="Q126" s="78">
        <v>340</v>
      </c>
    </row>
    <row r="127" spans="1:17" x14ac:dyDescent="0.25">
      <c r="C127" s="8" t="s">
        <v>10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3">
        <v>0</v>
      </c>
      <c r="P127" s="38">
        <f t="shared" si="16"/>
        <v>0</v>
      </c>
      <c r="Q127" s="78">
        <v>50</v>
      </c>
    </row>
    <row r="128" spans="1:17" x14ac:dyDescent="0.25">
      <c r="C128" s="8" t="s">
        <v>46</v>
      </c>
      <c r="D128" s="9">
        <v>729.33246328258087</v>
      </c>
      <c r="E128" s="9">
        <v>827.0039238943848</v>
      </c>
      <c r="F128" s="9">
        <v>1196.6508901002412</v>
      </c>
      <c r="G128" s="9">
        <v>1373.045552012504</v>
      </c>
      <c r="H128" s="9">
        <v>1463.1892491328279</v>
      </c>
      <c r="I128" s="9">
        <v>1312.0272191047743</v>
      </c>
      <c r="J128" s="9">
        <v>1246.5339993587672</v>
      </c>
      <c r="K128" s="9">
        <v>2282.089958612175</v>
      </c>
      <c r="L128" s="9">
        <v>2255.1415200758502</v>
      </c>
      <c r="M128" s="9">
        <v>1809.8716991219367</v>
      </c>
      <c r="N128" s="9">
        <v>2137.9218406662762</v>
      </c>
      <c r="O128" s="10">
        <v>1806.5622151885807</v>
      </c>
      <c r="P128" s="37">
        <f t="shared" si="16"/>
        <v>18439.370530550899</v>
      </c>
      <c r="Q128" s="78">
        <v>1.0900000000000001</v>
      </c>
    </row>
    <row r="129" spans="1:17" x14ac:dyDescent="0.25">
      <c r="C129" t="s">
        <v>47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1060.4354625766164</v>
      </c>
      <c r="K129" s="9">
        <v>1685.1961438733817</v>
      </c>
      <c r="L129" s="9">
        <v>1561.0990742523531</v>
      </c>
      <c r="M129" s="9">
        <v>1268.0088240234702</v>
      </c>
      <c r="N129" s="9">
        <v>0</v>
      </c>
      <c r="O129" s="10">
        <v>0</v>
      </c>
      <c r="P129" s="37">
        <f t="shared" si="16"/>
        <v>5574.7395047258206</v>
      </c>
      <c r="Q129" s="78">
        <v>7.38</v>
      </c>
    </row>
    <row r="130" spans="1:17" x14ac:dyDescent="0.25">
      <c r="C130" t="s">
        <v>48</v>
      </c>
      <c r="D130" s="9">
        <v>582.97327548897158</v>
      </c>
      <c r="E130" s="9">
        <v>674.70298115833975</v>
      </c>
      <c r="F130" s="9">
        <v>949.14712256257189</v>
      </c>
      <c r="G130" s="9">
        <v>1124.7941169970293</v>
      </c>
      <c r="H130" s="9">
        <v>1378.2228404273242</v>
      </c>
      <c r="I130" s="9">
        <v>1271.9021086056491</v>
      </c>
      <c r="J130" s="9">
        <v>0</v>
      </c>
      <c r="K130" s="9">
        <v>0</v>
      </c>
      <c r="L130" s="9">
        <v>0</v>
      </c>
      <c r="M130" s="9">
        <v>0</v>
      </c>
      <c r="N130" s="9">
        <v>1500.2138928239463</v>
      </c>
      <c r="O130" s="10">
        <v>1390.8847252653984</v>
      </c>
      <c r="P130" s="37">
        <f t="shared" si="16"/>
        <v>8872.8410633292315</v>
      </c>
      <c r="Q130" s="78">
        <v>6.46</v>
      </c>
    </row>
    <row r="131" spans="1:17" x14ac:dyDescent="0.25">
      <c r="C131" s="8" t="s">
        <v>53</v>
      </c>
      <c r="D131" s="9">
        <v>582.97327548897158</v>
      </c>
      <c r="E131" s="9">
        <v>674.70298115833975</v>
      </c>
      <c r="F131" s="9">
        <v>949.14712256257189</v>
      </c>
      <c r="G131" s="9">
        <v>1124.7941169970293</v>
      </c>
      <c r="H131" s="9">
        <v>1378.2228404273242</v>
      </c>
      <c r="I131" s="9">
        <v>1271.9021086056491</v>
      </c>
      <c r="J131" s="9">
        <v>1060.4354625766164</v>
      </c>
      <c r="K131" s="9">
        <v>1685.1961438733817</v>
      </c>
      <c r="L131" s="9">
        <v>1561.0990742523531</v>
      </c>
      <c r="M131" s="9">
        <v>1268.0088240234702</v>
      </c>
      <c r="N131" s="9">
        <v>1500.2138928239463</v>
      </c>
      <c r="O131" s="10">
        <v>1390.8847252653984</v>
      </c>
      <c r="P131" s="37">
        <f t="shared" si="16"/>
        <v>14447.580568055053</v>
      </c>
      <c r="Q131" s="78"/>
    </row>
    <row r="132" spans="1:17" x14ac:dyDescent="0.25">
      <c r="C132" s="8" t="s">
        <v>61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398.65251065147055</v>
      </c>
      <c r="K132" s="9">
        <v>1534.1680486748528</v>
      </c>
      <c r="L132" s="9">
        <v>1152.8481933953426</v>
      </c>
      <c r="M132" s="9">
        <v>645.53176495740297</v>
      </c>
      <c r="N132" s="9">
        <v>0</v>
      </c>
      <c r="O132" s="10">
        <v>0</v>
      </c>
      <c r="P132" s="37">
        <f t="shared" si="16"/>
        <v>3731.200517679069</v>
      </c>
      <c r="Q132" s="78">
        <v>1.59</v>
      </c>
    </row>
    <row r="133" spans="1:17" x14ac:dyDescent="0.25">
      <c r="C133" t="s">
        <v>54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23849</v>
      </c>
      <c r="K133" s="9">
        <v>44283.814082517369</v>
      </c>
      <c r="L133" s="9">
        <v>34173.057324627051</v>
      </c>
      <c r="M133" s="9">
        <v>26368</v>
      </c>
      <c r="N133" s="9">
        <v>6929</v>
      </c>
      <c r="O133" s="10">
        <v>0</v>
      </c>
      <c r="P133" s="37">
        <f t="shared" si="16"/>
        <v>135602.87140714441</v>
      </c>
      <c r="Q133" s="78">
        <v>5.3304999999999998E-2</v>
      </c>
    </row>
    <row r="134" spans="1:17" x14ac:dyDescent="0.25">
      <c r="C134" t="s">
        <v>55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48685</v>
      </c>
      <c r="K134" s="9">
        <v>69842.241939785323</v>
      </c>
      <c r="L134" s="9">
        <v>53461.160199182632</v>
      </c>
      <c r="M134" s="9">
        <v>38057</v>
      </c>
      <c r="N134" s="9">
        <v>3635.9999999999995</v>
      </c>
      <c r="O134" s="10">
        <v>0</v>
      </c>
      <c r="P134" s="37">
        <f t="shared" si="16"/>
        <v>213681.40213896794</v>
      </c>
      <c r="Q134" s="78">
        <v>5.3304999999999998E-2</v>
      </c>
    </row>
    <row r="135" spans="1:17" x14ac:dyDescent="0.25">
      <c r="C135" t="s">
        <v>56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204210</v>
      </c>
      <c r="K135" s="9">
        <v>280433.94397769729</v>
      </c>
      <c r="L135" s="9">
        <v>243086.7824761903</v>
      </c>
      <c r="M135" s="9">
        <v>204591</v>
      </c>
      <c r="N135" s="9">
        <v>26203.999999999996</v>
      </c>
      <c r="O135" s="10">
        <v>0</v>
      </c>
      <c r="P135" s="37">
        <f t="shared" si="16"/>
        <v>958525.72645388753</v>
      </c>
      <c r="Q135" s="78">
        <v>4.7647999999999996E-2</v>
      </c>
    </row>
    <row r="136" spans="1:17" x14ac:dyDescent="0.25">
      <c r="C136" t="s">
        <v>63</v>
      </c>
      <c r="D136" s="9">
        <v>36701.665243960277</v>
      </c>
      <c r="E136" s="9">
        <v>44970</v>
      </c>
      <c r="F136" s="9">
        <v>58313</v>
      </c>
      <c r="G136" s="9">
        <v>57959</v>
      </c>
      <c r="H136" s="9">
        <v>70376</v>
      </c>
      <c r="I136" s="9">
        <v>70977</v>
      </c>
      <c r="J136" s="9">
        <v>0</v>
      </c>
      <c r="K136" s="9">
        <v>0</v>
      </c>
      <c r="L136" s="9">
        <v>0</v>
      </c>
      <c r="M136" s="9">
        <v>0</v>
      </c>
      <c r="N136" s="9">
        <v>85316</v>
      </c>
      <c r="O136" s="10">
        <v>85507</v>
      </c>
      <c r="P136" s="37">
        <f t="shared" si="16"/>
        <v>510119.66524396028</v>
      </c>
      <c r="Q136" s="78">
        <v>4.8078999999999997E-2</v>
      </c>
    </row>
    <row r="137" spans="1:17" x14ac:dyDescent="0.25">
      <c r="C137" t="s">
        <v>58</v>
      </c>
      <c r="D137" s="9">
        <v>44432.92774909782</v>
      </c>
      <c r="E137" s="9">
        <v>54443</v>
      </c>
      <c r="F137" s="9">
        <v>65528.999999999993</v>
      </c>
      <c r="G137" s="9">
        <v>69213</v>
      </c>
      <c r="H137" s="9">
        <v>82750</v>
      </c>
      <c r="I137" s="9">
        <v>77686</v>
      </c>
      <c r="J137" s="9">
        <v>0</v>
      </c>
      <c r="K137" s="9">
        <v>0</v>
      </c>
      <c r="L137" s="9">
        <v>0</v>
      </c>
      <c r="M137" s="9">
        <v>0</v>
      </c>
      <c r="N137" s="9">
        <v>84854</v>
      </c>
      <c r="O137" s="10">
        <v>79758</v>
      </c>
      <c r="P137" s="37">
        <f t="shared" si="16"/>
        <v>558665.92774909781</v>
      </c>
      <c r="Q137" s="78">
        <v>4.5663000000000002E-2</v>
      </c>
    </row>
    <row r="138" spans="1:17" x14ac:dyDescent="0.25">
      <c r="C138" t="s">
        <v>59</v>
      </c>
      <c r="D138" s="9">
        <v>99565.407006941896</v>
      </c>
      <c r="E138" s="9">
        <v>121996</v>
      </c>
      <c r="F138" s="9">
        <v>137960</v>
      </c>
      <c r="G138" s="9">
        <v>159453</v>
      </c>
      <c r="H138" s="9">
        <v>163022</v>
      </c>
      <c r="I138" s="9">
        <v>159153</v>
      </c>
      <c r="J138" s="9">
        <v>0</v>
      </c>
      <c r="K138" s="9">
        <v>0</v>
      </c>
      <c r="L138" s="9">
        <v>0</v>
      </c>
      <c r="M138" s="9">
        <v>0</v>
      </c>
      <c r="N138" s="9">
        <v>181760</v>
      </c>
      <c r="O138" s="10">
        <v>192057</v>
      </c>
      <c r="P138" s="37">
        <f t="shared" si="16"/>
        <v>1214966.407006942</v>
      </c>
      <c r="Q138" s="78">
        <v>4.3725E-2</v>
      </c>
    </row>
    <row r="139" spans="1:17" x14ac:dyDescent="0.25">
      <c r="C139" s="8" t="s">
        <v>17</v>
      </c>
      <c r="D139" s="15">
        <v>180700</v>
      </c>
      <c r="E139" s="15">
        <v>221409</v>
      </c>
      <c r="F139" s="15">
        <v>261802</v>
      </c>
      <c r="G139" s="15">
        <v>286625</v>
      </c>
      <c r="H139" s="15">
        <v>316148</v>
      </c>
      <c r="I139" s="15">
        <v>307816</v>
      </c>
      <c r="J139" s="15">
        <v>276744</v>
      </c>
      <c r="K139" s="15">
        <v>394560</v>
      </c>
      <c r="L139" s="15">
        <v>330721</v>
      </c>
      <c r="M139" s="15">
        <v>269016</v>
      </c>
      <c r="N139" s="15">
        <v>388699</v>
      </c>
      <c r="O139" s="32">
        <v>357322</v>
      </c>
      <c r="P139" s="16">
        <f t="shared" si="16"/>
        <v>3591562</v>
      </c>
      <c r="Q139" s="78"/>
    </row>
    <row r="140" spans="1:17" x14ac:dyDescent="0.25">
      <c r="C140" s="17" t="s">
        <v>18</v>
      </c>
      <c r="D140" s="18">
        <f t="shared" ref="D140:O140" si="18">SUMPRODUCT(D126:D138,$Q126:$Q138)+$Q140*D139</f>
        <v>14747.997309086724</v>
      </c>
      <c r="E140" s="18">
        <f t="shared" si="18"/>
        <v>17282.433974327756</v>
      </c>
      <c r="F140" s="18">
        <f t="shared" si="18"/>
        <v>21304.022335963477</v>
      </c>
      <c r="G140" s="18">
        <f t="shared" si="18"/>
        <v>23721.956052494439</v>
      </c>
      <c r="H140" s="18">
        <f t="shared" si="18"/>
        <v>26828.553734715297</v>
      </c>
      <c r="I140" s="18">
        <f t="shared" si="18"/>
        <v>24789.441216416697</v>
      </c>
      <c r="J140" s="18">
        <f t="shared" si="18"/>
        <v>24639.216215052322</v>
      </c>
      <c r="K140" s="18">
        <f t="shared" si="18"/>
        <v>39665.15877298401</v>
      </c>
      <c r="L140" s="18">
        <f t="shared" si="18"/>
        <v>34105.985028895826</v>
      </c>
      <c r="M140" s="18">
        <f t="shared" si="18"/>
        <v>27171.587372618389</v>
      </c>
      <c r="N140" s="18">
        <f t="shared" si="18"/>
        <v>31797.50423696894</v>
      </c>
      <c r="O140" s="19">
        <f t="shared" si="18"/>
        <v>29009.041071770025</v>
      </c>
      <c r="P140" s="20">
        <f t="shared" si="16"/>
        <v>315062.89732129389</v>
      </c>
      <c r="Q140" s="78">
        <v>0</v>
      </c>
    </row>
    <row r="141" spans="1:17" x14ac:dyDescent="0.25">
      <c r="P141" s="21">
        <f t="shared" si="16"/>
        <v>0</v>
      </c>
      <c r="Q141" s="78"/>
    </row>
    <row r="142" spans="1:17" x14ac:dyDescent="0.25">
      <c r="A142" s="8" t="s">
        <v>64</v>
      </c>
      <c r="B142" t="s">
        <v>8</v>
      </c>
      <c r="C142" s="8" t="s">
        <v>9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 s="1">
        <v>1</v>
      </c>
      <c r="P142" s="21">
        <f t="shared" si="16"/>
        <v>12</v>
      </c>
      <c r="Q142" s="78">
        <v>85</v>
      </c>
    </row>
    <row r="143" spans="1:17" x14ac:dyDescent="0.25">
      <c r="C143" s="8" t="s">
        <v>10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3">
        <v>0</v>
      </c>
      <c r="P143" s="21">
        <f t="shared" si="16"/>
        <v>0</v>
      </c>
      <c r="Q143" s="78">
        <v>3</v>
      </c>
    </row>
    <row r="144" spans="1:17" x14ac:dyDescent="0.25">
      <c r="C144" s="8" t="s">
        <v>46</v>
      </c>
      <c r="D144" s="9">
        <v>1198.996763144379</v>
      </c>
      <c r="E144" s="9">
        <v>1207.4107655083264</v>
      </c>
      <c r="F144" s="9">
        <v>1249.7030216587068</v>
      </c>
      <c r="G144" s="9">
        <v>1182.0951710072202</v>
      </c>
      <c r="H144" s="9">
        <v>1209.3457236560207</v>
      </c>
      <c r="I144" s="9">
        <v>1147.7060584386102</v>
      </c>
      <c r="J144" s="9">
        <v>1123.1675284930093</v>
      </c>
      <c r="K144" s="9">
        <v>1186.1964301201433</v>
      </c>
      <c r="L144" s="9">
        <v>1181.395106860776</v>
      </c>
      <c r="M144" s="9">
        <v>1223.0086320218747</v>
      </c>
      <c r="N144" s="9">
        <v>1232.9282773633236</v>
      </c>
      <c r="O144" s="10">
        <v>1157.9452684326261</v>
      </c>
      <c r="P144" s="37">
        <f t="shared" si="16"/>
        <v>14299.898746705016</v>
      </c>
      <c r="Q144" s="78">
        <v>2.0099999999999998</v>
      </c>
    </row>
    <row r="145" spans="1:17" x14ac:dyDescent="0.25">
      <c r="C145" t="s">
        <v>47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1036.0691610221554</v>
      </c>
      <c r="K145" s="9">
        <v>1011.7776133015004</v>
      </c>
      <c r="L145" s="9">
        <v>991.16698146747819</v>
      </c>
      <c r="M145" s="9">
        <v>1116.0924796500371</v>
      </c>
      <c r="N145" s="9">
        <v>0</v>
      </c>
      <c r="O145" s="10">
        <v>0</v>
      </c>
      <c r="P145" s="37">
        <f t="shared" si="16"/>
        <v>4155.1062354411715</v>
      </c>
      <c r="Q145" s="78">
        <v>10.5</v>
      </c>
    </row>
    <row r="146" spans="1:17" x14ac:dyDescent="0.25">
      <c r="C146" t="s">
        <v>48</v>
      </c>
      <c r="D146" s="9">
        <v>1059.7652061330627</v>
      </c>
      <c r="E146" s="9">
        <v>1055.3443008657443</v>
      </c>
      <c r="F146" s="9">
        <v>1065.3021661957885</v>
      </c>
      <c r="G146" s="9">
        <v>1025.5063551035851</v>
      </c>
      <c r="H146" s="9">
        <v>1054.8484760193446</v>
      </c>
      <c r="I146" s="9">
        <v>1152.5732860629307</v>
      </c>
      <c r="J146" s="9">
        <v>0</v>
      </c>
      <c r="K146" s="9">
        <v>0</v>
      </c>
      <c r="L146" s="9">
        <v>0</v>
      </c>
      <c r="M146" s="9">
        <v>0</v>
      </c>
      <c r="N146" s="9">
        <v>1156.5932022399084</v>
      </c>
      <c r="O146" s="10">
        <v>970.05150329779258</v>
      </c>
      <c r="P146" s="37">
        <f t="shared" si="16"/>
        <v>8539.9844959181555</v>
      </c>
      <c r="Q146" s="78">
        <v>8.4499999999999993</v>
      </c>
    </row>
    <row r="147" spans="1:17" x14ac:dyDescent="0.25">
      <c r="C147" s="8" t="s">
        <v>53</v>
      </c>
      <c r="D147" s="9">
        <v>1059.7652061330627</v>
      </c>
      <c r="E147" s="9">
        <v>1055.3443008657443</v>
      </c>
      <c r="F147" s="9">
        <v>1065.3021661957885</v>
      </c>
      <c r="G147" s="9">
        <v>1025.5063551035851</v>
      </c>
      <c r="H147" s="9">
        <v>1054.8484760193446</v>
      </c>
      <c r="I147" s="9">
        <v>1152.5732860629307</v>
      </c>
      <c r="J147" s="9">
        <v>1036.0691610221554</v>
      </c>
      <c r="K147" s="9">
        <v>1011.7776133015004</v>
      </c>
      <c r="L147" s="9">
        <v>991.16698146747819</v>
      </c>
      <c r="M147" s="9">
        <v>1116.0924796500371</v>
      </c>
      <c r="N147" s="9">
        <v>1156.5932022399084</v>
      </c>
      <c r="O147" s="10">
        <v>970.05150329779258</v>
      </c>
      <c r="P147" s="37">
        <f t="shared" si="16"/>
        <v>12695.090731359327</v>
      </c>
      <c r="Q147" s="78"/>
    </row>
    <row r="148" spans="1:17" x14ac:dyDescent="0.25">
      <c r="C148" s="8" t="s">
        <v>61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912.77693086051897</v>
      </c>
      <c r="K148" s="9">
        <v>953.02281095426758</v>
      </c>
      <c r="L148" s="9">
        <v>896.01495124660028</v>
      </c>
      <c r="M148" s="9">
        <v>1048.9350525077714</v>
      </c>
      <c r="N148" s="9">
        <v>0</v>
      </c>
      <c r="O148" s="10">
        <v>0</v>
      </c>
      <c r="P148" s="37">
        <f t="shared" si="16"/>
        <v>3810.7497455691582</v>
      </c>
      <c r="Q148" s="78">
        <v>1.82</v>
      </c>
    </row>
    <row r="149" spans="1:17" x14ac:dyDescent="0.25">
      <c r="C149" t="s">
        <v>54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72373</v>
      </c>
      <c r="K149" s="9">
        <v>77760</v>
      </c>
      <c r="L149" s="9">
        <v>78641</v>
      </c>
      <c r="M149" s="9">
        <v>77628</v>
      </c>
      <c r="N149" s="9">
        <v>0</v>
      </c>
      <c r="O149" s="10">
        <v>0</v>
      </c>
      <c r="P149" s="37">
        <f t="shared" si="16"/>
        <v>306402</v>
      </c>
      <c r="Q149" s="78">
        <v>5.9941000000000001E-2</v>
      </c>
    </row>
    <row r="150" spans="1:17" x14ac:dyDescent="0.25">
      <c r="C150" t="s">
        <v>55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90565</v>
      </c>
      <c r="K150" s="9">
        <v>98707</v>
      </c>
      <c r="L150" s="9">
        <v>99828</v>
      </c>
      <c r="M150" s="9">
        <v>98252</v>
      </c>
      <c r="N150" s="9">
        <v>0</v>
      </c>
      <c r="O150" s="10">
        <v>0</v>
      </c>
      <c r="P150" s="37">
        <f t="shared" si="16"/>
        <v>387352</v>
      </c>
      <c r="Q150" s="78">
        <v>5.9941000000000001E-2</v>
      </c>
    </row>
    <row r="151" spans="1:17" x14ac:dyDescent="0.25">
      <c r="C151" t="s">
        <v>56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328936</v>
      </c>
      <c r="K151" s="9">
        <v>357633</v>
      </c>
      <c r="L151" s="9">
        <v>343060</v>
      </c>
      <c r="M151" s="9">
        <v>383671</v>
      </c>
      <c r="N151" s="9">
        <v>0</v>
      </c>
      <c r="O151" s="10">
        <v>0</v>
      </c>
      <c r="P151" s="37">
        <f t="shared" si="16"/>
        <v>1413300</v>
      </c>
      <c r="Q151" s="78">
        <v>5.4286999999999995E-2</v>
      </c>
    </row>
    <row r="152" spans="1:17" x14ac:dyDescent="0.25">
      <c r="C152" t="s">
        <v>65</v>
      </c>
      <c r="D152" s="9">
        <v>121031.72041361112</v>
      </c>
      <c r="E152" s="9">
        <v>120400</v>
      </c>
      <c r="F152" s="9">
        <v>115999</v>
      </c>
      <c r="G152" s="9">
        <v>114346</v>
      </c>
      <c r="H152" s="9">
        <v>118238</v>
      </c>
      <c r="I152" s="9">
        <v>115395</v>
      </c>
      <c r="J152" s="9">
        <v>0</v>
      </c>
      <c r="K152" s="9">
        <v>0</v>
      </c>
      <c r="L152" s="9">
        <v>0</v>
      </c>
      <c r="M152" s="9">
        <v>0</v>
      </c>
      <c r="N152" s="9">
        <v>131917</v>
      </c>
      <c r="O152" s="10">
        <v>107044</v>
      </c>
      <c r="P152" s="37">
        <f t="shared" si="16"/>
        <v>944370.72041361115</v>
      </c>
      <c r="Q152" s="78">
        <v>5.4204000000000002E-2</v>
      </c>
    </row>
    <row r="153" spans="1:17" x14ac:dyDescent="0.25">
      <c r="C153" t="s">
        <v>58</v>
      </c>
      <c r="D153" s="9">
        <v>124359.08747813814</v>
      </c>
      <c r="E153" s="9">
        <v>123710</v>
      </c>
      <c r="F153" s="9">
        <v>119817</v>
      </c>
      <c r="G153" s="9">
        <v>117602</v>
      </c>
      <c r="H153" s="9">
        <v>124222</v>
      </c>
      <c r="I153" s="9">
        <v>120716</v>
      </c>
      <c r="J153" s="9">
        <v>0</v>
      </c>
      <c r="K153" s="9">
        <v>0</v>
      </c>
      <c r="L153" s="9">
        <v>0</v>
      </c>
      <c r="M153" s="9">
        <v>0</v>
      </c>
      <c r="N153" s="9">
        <v>136439</v>
      </c>
      <c r="O153" s="10">
        <v>109986</v>
      </c>
      <c r="P153" s="37">
        <f t="shared" si="16"/>
        <v>976851.08747813816</v>
      </c>
      <c r="Q153" s="78">
        <v>5.1782999999999996E-2</v>
      </c>
    </row>
    <row r="154" spans="1:17" x14ac:dyDescent="0.25">
      <c r="C154" t="s">
        <v>59</v>
      </c>
      <c r="D154" s="9">
        <v>311563.19210825069</v>
      </c>
      <c r="E154" s="9">
        <v>309937</v>
      </c>
      <c r="F154" s="9">
        <v>293337</v>
      </c>
      <c r="G154" s="9">
        <v>299899</v>
      </c>
      <c r="H154" s="9">
        <v>294852</v>
      </c>
      <c r="I154" s="9">
        <v>303063</v>
      </c>
      <c r="J154" s="9">
        <v>0</v>
      </c>
      <c r="K154" s="9">
        <v>0</v>
      </c>
      <c r="L154" s="9">
        <v>0</v>
      </c>
      <c r="M154" s="9">
        <v>0</v>
      </c>
      <c r="N154" s="9">
        <v>323953</v>
      </c>
      <c r="O154" s="10">
        <v>281921</v>
      </c>
      <c r="P154" s="37">
        <f t="shared" si="16"/>
        <v>2418525.1921082507</v>
      </c>
      <c r="Q154" s="78">
        <v>4.9841999999999997E-2</v>
      </c>
    </row>
    <row r="155" spans="1:17" x14ac:dyDescent="0.25">
      <c r="C155" s="8" t="s">
        <v>17</v>
      </c>
      <c r="D155" s="15">
        <v>556954</v>
      </c>
      <c r="E155" s="15">
        <v>554047</v>
      </c>
      <c r="F155" s="15">
        <v>529153</v>
      </c>
      <c r="G155" s="15">
        <v>531847</v>
      </c>
      <c r="H155" s="15">
        <v>537312</v>
      </c>
      <c r="I155" s="15">
        <v>539174</v>
      </c>
      <c r="J155" s="15">
        <v>491874</v>
      </c>
      <c r="K155" s="15">
        <v>534100</v>
      </c>
      <c r="L155" s="15">
        <v>521529</v>
      </c>
      <c r="M155" s="15">
        <v>559551</v>
      </c>
      <c r="N155" s="15">
        <v>592309</v>
      </c>
      <c r="O155" s="32">
        <v>498951</v>
      </c>
      <c r="P155" s="16">
        <f t="shared" si="16"/>
        <v>6446801</v>
      </c>
      <c r="Q155" s="78"/>
    </row>
    <row r="156" spans="1:17" x14ac:dyDescent="0.25">
      <c r="C156" s="17" t="s">
        <v>18</v>
      </c>
      <c r="D156" s="18">
        <f t="shared" ref="D156:O156" si="19">SUMPRODUCT(D142:D154,$Q142:$Q154)+$Q156*D155</f>
        <v>39979.022106983815</v>
      </c>
      <c r="E156" s="18">
        <f t="shared" si="19"/>
        <v>39809.671464987274</v>
      </c>
      <c r="F156" s="18">
        <f t="shared" si="19"/>
        <v>38711.30263888841</v>
      </c>
      <c r="G156" s="18">
        <f t="shared" si="19"/>
        <v>38361.900902349807</v>
      </c>
      <c r="H156" s="18">
        <f t="shared" si="19"/>
        <v>38966.82828891206</v>
      </c>
      <c r="I156" s="18">
        <f t="shared" si="19"/>
        <v>39742.30669869337</v>
      </c>
      <c r="J156" s="18">
        <f>SUMPRODUCT(J142:J154,$Q142:$Q154)+$Q156*J155</f>
        <v>42506.162227169727</v>
      </c>
      <c r="K156" s="18">
        <f t="shared" si="19"/>
        <v>44819.852398144008</v>
      </c>
      <c r="L156" s="18">
        <f t="shared" si="19"/>
        <v>43818.913230467486</v>
      </c>
      <c r="M156" s="18">
        <f t="shared" si="19"/>
        <v>47542.050839253498</v>
      </c>
      <c r="N156" s="18">
        <f t="shared" si="19"/>
        <v>42698.513627427506</v>
      </c>
      <c r="O156" s="19">
        <f t="shared" si="19"/>
        <v>36158.529688415925</v>
      </c>
      <c r="P156" s="20">
        <f t="shared" si="16"/>
        <v>493115.05411169294</v>
      </c>
      <c r="Q156" s="78">
        <v>0</v>
      </c>
    </row>
    <row r="157" spans="1:17" x14ac:dyDescent="0.25">
      <c r="P157" s="21">
        <f t="shared" si="16"/>
        <v>0</v>
      </c>
      <c r="Q157" s="78"/>
    </row>
    <row r="158" spans="1:17" x14ac:dyDescent="0.25">
      <c r="A158" s="8" t="s">
        <v>66</v>
      </c>
      <c r="B158" t="s">
        <v>8</v>
      </c>
      <c r="C158" s="8" t="s">
        <v>9</v>
      </c>
      <c r="D158">
        <v>129.9</v>
      </c>
      <c r="E158">
        <v>130</v>
      </c>
      <c r="F158">
        <v>130</v>
      </c>
      <c r="G158">
        <v>129.9</v>
      </c>
      <c r="H158">
        <v>130</v>
      </c>
      <c r="I158">
        <v>130</v>
      </c>
      <c r="J158">
        <v>130</v>
      </c>
      <c r="K158">
        <v>130</v>
      </c>
      <c r="L158">
        <v>130.1</v>
      </c>
      <c r="M158">
        <v>130.1</v>
      </c>
      <c r="N158">
        <v>130.1</v>
      </c>
      <c r="O158" s="1">
        <v>130</v>
      </c>
      <c r="P158" s="21">
        <f t="shared" si="16"/>
        <v>1560.0999999999997</v>
      </c>
      <c r="Q158" s="78">
        <v>415</v>
      </c>
    </row>
    <row r="159" spans="1:17" x14ac:dyDescent="0.25">
      <c r="C159" s="8" t="s">
        <v>10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3">
        <v>0</v>
      </c>
      <c r="P159" s="38">
        <f t="shared" si="16"/>
        <v>0</v>
      </c>
      <c r="Q159" s="78">
        <v>50</v>
      </c>
    </row>
    <row r="160" spans="1:17" x14ac:dyDescent="0.25">
      <c r="C160" s="8" t="s">
        <v>46</v>
      </c>
      <c r="D160" s="9">
        <v>399073.32774840383</v>
      </c>
      <c r="E160" s="9">
        <v>396613.07681169355</v>
      </c>
      <c r="F160" s="9">
        <v>401736.15506210719</v>
      </c>
      <c r="G160" s="9">
        <v>395466.39800843922</v>
      </c>
      <c r="H160" s="9">
        <v>391511.66035505623</v>
      </c>
      <c r="I160" s="9">
        <v>397210.37280954508</v>
      </c>
      <c r="J160" s="9">
        <v>396026.10449266271</v>
      </c>
      <c r="K160" s="9">
        <v>401889.37442803627</v>
      </c>
      <c r="L160" s="9">
        <v>410892.86261684436</v>
      </c>
      <c r="M160" s="9">
        <v>404966.30837597494</v>
      </c>
      <c r="N160" s="9">
        <v>407081.22964165045</v>
      </c>
      <c r="O160" s="10">
        <v>416042.89406290284</v>
      </c>
      <c r="P160" s="37">
        <f t="shared" si="16"/>
        <v>4818509.7644133167</v>
      </c>
      <c r="Q160" s="78">
        <v>2.21</v>
      </c>
    </row>
    <row r="161" spans="1:17" x14ac:dyDescent="0.25">
      <c r="C161" t="s">
        <v>47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351827.92509470956</v>
      </c>
      <c r="K161" s="9">
        <v>370097.22277391463</v>
      </c>
      <c r="L161" s="9">
        <v>373362.65569242137</v>
      </c>
      <c r="M161" s="9">
        <v>370860.66222771333</v>
      </c>
      <c r="N161" s="9">
        <v>2211.1318598685525</v>
      </c>
      <c r="O161" s="10">
        <v>0</v>
      </c>
      <c r="P161" s="37">
        <f t="shared" si="16"/>
        <v>1468359.5976486274</v>
      </c>
      <c r="Q161" s="78">
        <v>10.039999999999999</v>
      </c>
    </row>
    <row r="162" spans="1:17" x14ac:dyDescent="0.25">
      <c r="C162" t="s">
        <v>48</v>
      </c>
      <c r="D162" s="9">
        <v>350127.79631048377</v>
      </c>
      <c r="E162" s="9">
        <v>348603.20772457006</v>
      </c>
      <c r="F162" s="9">
        <v>351489.21966993954</v>
      </c>
      <c r="G162" s="9">
        <v>344032.89740224276</v>
      </c>
      <c r="H162" s="9">
        <v>339593.88178150193</v>
      </c>
      <c r="I162" s="9">
        <v>344838.31044089643</v>
      </c>
      <c r="J162" s="9">
        <v>1194.4711931811248</v>
      </c>
      <c r="K162" s="9">
        <v>-4995.5486880534436</v>
      </c>
      <c r="L162" s="9">
        <v>4916.0430676388432</v>
      </c>
      <c r="M162" s="9">
        <v>0</v>
      </c>
      <c r="N162" s="9">
        <v>362609.9640579478</v>
      </c>
      <c r="O162" s="10">
        <v>362986.78920357552</v>
      </c>
      <c r="P162" s="37">
        <f t="shared" si="16"/>
        <v>2805397.0321639241</v>
      </c>
      <c r="Q162" s="78">
        <v>8.64</v>
      </c>
    </row>
    <row r="163" spans="1:17" x14ac:dyDescent="0.25">
      <c r="C163" s="8" t="s">
        <v>53</v>
      </c>
      <c r="D163" s="9">
        <v>350127.79631048377</v>
      </c>
      <c r="E163" s="9">
        <v>348603.20772457006</v>
      </c>
      <c r="F163" s="9">
        <v>351489.21966993954</v>
      </c>
      <c r="G163" s="9">
        <v>344032.89740224276</v>
      </c>
      <c r="H163" s="9">
        <v>339593.88178150193</v>
      </c>
      <c r="I163" s="9">
        <v>344838.31044089643</v>
      </c>
      <c r="J163" s="9">
        <v>353022.39628789068</v>
      </c>
      <c r="K163" s="9">
        <v>365101.67408586113</v>
      </c>
      <c r="L163" s="9">
        <v>378278.69876006019</v>
      </c>
      <c r="M163" s="9">
        <v>370860.66222771333</v>
      </c>
      <c r="N163" s="9">
        <v>364821.09591781633</v>
      </c>
      <c r="O163" s="10">
        <v>362986.78920357552</v>
      </c>
      <c r="P163" s="37">
        <f t="shared" si="16"/>
        <v>4273756.6298125517</v>
      </c>
      <c r="Q163" s="78"/>
    </row>
    <row r="164" spans="1:17" x14ac:dyDescent="0.25">
      <c r="C164" s="8" t="s">
        <v>61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310452.14616754261</v>
      </c>
      <c r="K164" s="9">
        <v>326756.84146610048</v>
      </c>
      <c r="L164" s="9">
        <v>331410.127361805</v>
      </c>
      <c r="M164" s="9">
        <v>328223.52071163175</v>
      </c>
      <c r="N164" s="9">
        <v>1100.182474764167</v>
      </c>
      <c r="O164" s="10">
        <v>0</v>
      </c>
      <c r="P164" s="37">
        <f t="shared" si="16"/>
        <v>1297942.818181844</v>
      </c>
      <c r="Q164" s="78">
        <v>1.59</v>
      </c>
    </row>
    <row r="165" spans="1:17" x14ac:dyDescent="0.25">
      <c r="C165" t="s">
        <v>54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24572262.879596297</v>
      </c>
      <c r="K165" s="9">
        <v>26491019.146326765</v>
      </c>
      <c r="L165" s="9">
        <v>27947399.166767709</v>
      </c>
      <c r="M165" s="9">
        <v>24972310.356482673</v>
      </c>
      <c r="N165" s="9">
        <v>60431.708410868858</v>
      </c>
      <c r="O165" s="10">
        <v>0</v>
      </c>
      <c r="P165" s="37">
        <f t="shared" si="16"/>
        <v>104043423.2575843</v>
      </c>
      <c r="Q165" s="78">
        <v>5.2313999999999999E-2</v>
      </c>
    </row>
    <row r="166" spans="1:17" x14ac:dyDescent="0.25">
      <c r="C166" t="s">
        <v>55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31712711.469150435</v>
      </c>
      <c r="K166" s="9">
        <v>34243514.399868287</v>
      </c>
      <c r="L166" s="9">
        <v>36265669.671487205</v>
      </c>
      <c r="M166" s="9">
        <v>32128721.757016186</v>
      </c>
      <c r="N166" s="9">
        <v>136952.59254656319</v>
      </c>
      <c r="O166" s="10">
        <v>0</v>
      </c>
      <c r="P166" s="37">
        <f t="shared" si="16"/>
        <v>134487569.89006865</v>
      </c>
      <c r="Q166" s="78">
        <v>5.2313999999999999E-2</v>
      </c>
    </row>
    <row r="167" spans="1:17" x14ac:dyDescent="0.25">
      <c r="C167" t="s">
        <v>56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117038210.23006764</v>
      </c>
      <c r="K167" s="9">
        <v>124403670.06903261</v>
      </c>
      <c r="L167" s="9">
        <v>126143525.00064704</v>
      </c>
      <c r="M167" s="9">
        <v>124442159.91054964</v>
      </c>
      <c r="N167" s="9">
        <v>454844.12933213561</v>
      </c>
      <c r="O167" s="10">
        <v>0</v>
      </c>
      <c r="P167" s="37">
        <f t="shared" si="16"/>
        <v>492482409.33962905</v>
      </c>
      <c r="Q167" s="78">
        <v>4.6654999999999995E-2</v>
      </c>
    </row>
    <row r="168" spans="1:17" x14ac:dyDescent="0.25">
      <c r="C168" t="s">
        <v>63</v>
      </c>
      <c r="D168" s="9">
        <v>38463529.364771843</v>
      </c>
      <c r="E168" s="9">
        <v>38568275.808756948</v>
      </c>
      <c r="F168" s="9">
        <v>37608459.406551018</v>
      </c>
      <c r="G168" s="9">
        <v>38396760.640602365</v>
      </c>
      <c r="H168" s="9">
        <v>36871137.400815651</v>
      </c>
      <c r="I168" s="9">
        <v>37596115.619961239</v>
      </c>
      <c r="J168" s="9">
        <v>149060.33631759323</v>
      </c>
      <c r="K168" s="9">
        <v>-5860.6207103319384</v>
      </c>
      <c r="L168" s="9">
        <v>5908.3606067903811</v>
      </c>
      <c r="M168" s="9">
        <v>0</v>
      </c>
      <c r="N168" s="9">
        <v>41473698.180325866</v>
      </c>
      <c r="O168" s="10">
        <v>38903223.975032881</v>
      </c>
      <c r="P168" s="37">
        <f t="shared" si="16"/>
        <v>308030308.47303182</v>
      </c>
      <c r="Q168" s="78">
        <v>4.7226999999999998E-2</v>
      </c>
    </row>
    <row r="169" spans="1:17" x14ac:dyDescent="0.25">
      <c r="C169" t="s">
        <v>58</v>
      </c>
      <c r="D169" s="9">
        <v>40707437.860771984</v>
      </c>
      <c r="E169" s="9">
        <v>41530838.974214956</v>
      </c>
      <c r="F169" s="9">
        <v>37878375.076663278</v>
      </c>
      <c r="G169" s="9">
        <v>38865733.466957323</v>
      </c>
      <c r="H169" s="9">
        <v>37303374.889895827</v>
      </c>
      <c r="I169" s="9">
        <v>38189869.21658963</v>
      </c>
      <c r="J169" s="9">
        <v>145283.38713732918</v>
      </c>
      <c r="K169" s="9">
        <v>-6013.6447166715652</v>
      </c>
      <c r="L169" s="9">
        <v>6062.6311278900293</v>
      </c>
      <c r="M169" s="9">
        <v>0</v>
      </c>
      <c r="N169" s="9">
        <v>41877133.905969113</v>
      </c>
      <c r="O169" s="10">
        <v>39282976.37441016</v>
      </c>
      <c r="P169" s="37">
        <f t="shared" si="16"/>
        <v>315781072.1390208</v>
      </c>
      <c r="Q169" s="78">
        <v>4.4804999999999998E-2</v>
      </c>
    </row>
    <row r="170" spans="1:17" x14ac:dyDescent="0.25">
      <c r="C170" t="s">
        <v>59</v>
      </c>
      <c r="D170" s="9">
        <v>102609220.13768065</v>
      </c>
      <c r="E170" s="9">
        <v>103416081.63779125</v>
      </c>
      <c r="F170" s="9">
        <v>94432069.669539556</v>
      </c>
      <c r="G170" s="9">
        <v>100653346.39662957</v>
      </c>
      <c r="H170" s="9">
        <v>91557930.861150563</v>
      </c>
      <c r="I170" s="9">
        <v>97851442.554841697</v>
      </c>
      <c r="J170" s="9">
        <v>383850.53734000243</v>
      </c>
      <c r="K170" s="9">
        <v>-15763.459977739212</v>
      </c>
      <c r="L170" s="9">
        <v>15891.867186524691</v>
      </c>
      <c r="M170" s="9">
        <v>0</v>
      </c>
      <c r="N170" s="9">
        <v>101950443.89826269</v>
      </c>
      <c r="O170" s="10">
        <v>102910972.84247263</v>
      </c>
      <c r="P170" s="37">
        <f t="shared" si="16"/>
        <v>795765486.94291747</v>
      </c>
      <c r="Q170" s="78">
        <v>4.2862999999999998E-2</v>
      </c>
    </row>
    <row r="171" spans="1:17" x14ac:dyDescent="0.25">
      <c r="C171" s="8" t="s">
        <v>17</v>
      </c>
      <c r="D171" s="15">
        <v>181780187.36322448</v>
      </c>
      <c r="E171" s="15">
        <v>183515196.42076316</v>
      </c>
      <c r="F171" s="15">
        <v>169918904.15275386</v>
      </c>
      <c r="G171" s="15">
        <v>177915840.50418925</v>
      </c>
      <c r="H171" s="15">
        <v>165732443.15186206</v>
      </c>
      <c r="I171" s="15">
        <v>173637427.39139256</v>
      </c>
      <c r="J171" s="15">
        <v>174001378.8396093</v>
      </c>
      <c r="K171" s="15">
        <v>185110565.88982293</v>
      </c>
      <c r="L171" s="15">
        <v>190384456.69782317</v>
      </c>
      <c r="M171" s="15">
        <v>181543192.02404848</v>
      </c>
      <c r="N171" s="15">
        <v>185953504.41484725</v>
      </c>
      <c r="O171" s="32">
        <v>181097173.19191566</v>
      </c>
      <c r="P171" s="16">
        <f t="shared" si="16"/>
        <v>2150590270.0422521</v>
      </c>
      <c r="Q171" s="78"/>
    </row>
    <row r="172" spans="1:17" x14ac:dyDescent="0.25">
      <c r="C172" s="17" t="s">
        <v>18</v>
      </c>
      <c r="D172" s="18">
        <f t="shared" ref="D172:O172" si="20">SUMPRODUCT(D158:D170,$Q158:$Q170)+$Q172*D171</f>
        <v>11999517.571869927</v>
      </c>
      <c r="E172" s="18">
        <f t="shared" si="20"/>
        <v>12057373.323594639</v>
      </c>
      <c r="F172" s="18">
        <f t="shared" si="20"/>
        <v>11499570.870584093</v>
      </c>
      <c r="G172" s="18">
        <f t="shared" si="20"/>
        <v>11769380.862513512</v>
      </c>
      <c r="H172" s="18">
        <f t="shared" si="20"/>
        <v>11190420.416448452</v>
      </c>
      <c r="I172" s="18">
        <f t="shared" si="20"/>
        <v>11592043.150979826</v>
      </c>
      <c r="J172" s="18">
        <f t="shared" si="20"/>
        <v>13400371.12900525</v>
      </c>
      <c r="K172" s="18">
        <f t="shared" si="20"/>
        <v>14114381.196337901</v>
      </c>
      <c r="L172" s="18">
        <f t="shared" si="20"/>
        <v>14525742.98969174</v>
      </c>
      <c r="M172" s="18">
        <f t="shared" si="20"/>
        <v>13987315.852820914</v>
      </c>
      <c r="N172" s="18">
        <f t="shared" si="20"/>
        <v>12346972.08158138</v>
      </c>
      <c r="O172" s="19">
        <f t="shared" si="20"/>
        <v>12118039.998669136</v>
      </c>
      <c r="P172" s="20">
        <f t="shared" si="16"/>
        <v>150601129.44409677</v>
      </c>
      <c r="Q172" s="78">
        <v>0</v>
      </c>
    </row>
    <row r="173" spans="1:17" x14ac:dyDescent="0.25">
      <c r="P173" s="21">
        <f t="shared" si="16"/>
        <v>0</v>
      </c>
      <c r="Q173" s="78"/>
    </row>
    <row r="174" spans="1:17" x14ac:dyDescent="0.25">
      <c r="A174" s="8" t="s">
        <v>67</v>
      </c>
      <c r="B174" t="s">
        <v>8</v>
      </c>
      <c r="C174" s="8" t="s">
        <v>9</v>
      </c>
      <c r="D174">
        <v>3</v>
      </c>
      <c r="E174">
        <v>3</v>
      </c>
      <c r="F174">
        <v>3</v>
      </c>
      <c r="G174">
        <v>3</v>
      </c>
      <c r="H174">
        <v>3</v>
      </c>
      <c r="I174">
        <v>3</v>
      </c>
      <c r="J174">
        <v>3</v>
      </c>
      <c r="K174">
        <v>3</v>
      </c>
      <c r="L174">
        <v>3</v>
      </c>
      <c r="M174">
        <v>3</v>
      </c>
      <c r="N174">
        <v>3</v>
      </c>
      <c r="O174" s="1">
        <v>3</v>
      </c>
      <c r="P174" s="21">
        <f t="shared" si="16"/>
        <v>36</v>
      </c>
      <c r="Q174" s="78">
        <v>415</v>
      </c>
    </row>
    <row r="175" spans="1:17" x14ac:dyDescent="0.25">
      <c r="C175" s="8" t="s">
        <v>10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3">
        <v>0</v>
      </c>
      <c r="P175" s="38">
        <f t="shared" si="16"/>
        <v>0</v>
      </c>
      <c r="Q175" s="78">
        <v>50</v>
      </c>
    </row>
    <row r="176" spans="1:17" x14ac:dyDescent="0.25">
      <c r="C176" s="8" t="s">
        <v>46</v>
      </c>
      <c r="D176" s="9">
        <v>6304.6076659848595</v>
      </c>
      <c r="E176" s="9">
        <v>6612.3181586386727</v>
      </c>
      <c r="F176" s="9">
        <v>7524.1357281133141</v>
      </c>
      <c r="G176" s="9">
        <v>6256.1705463049993</v>
      </c>
      <c r="H176" s="9">
        <v>5698.0560686333583</v>
      </c>
      <c r="I176" s="9">
        <v>5947.0475185486803</v>
      </c>
      <c r="J176" s="9">
        <v>6169.0764406675589</v>
      </c>
      <c r="K176" s="9">
        <v>6067.528393835426</v>
      </c>
      <c r="L176" s="9">
        <v>6016.3845732830696</v>
      </c>
      <c r="M176" s="9">
        <v>5914.4768992500085</v>
      </c>
      <c r="N176" s="9">
        <v>6139.6775145793908</v>
      </c>
      <c r="O176" s="10">
        <v>6086.4602065140216</v>
      </c>
      <c r="P176" s="37">
        <f t="shared" si="16"/>
        <v>74735.939714353357</v>
      </c>
      <c r="Q176" s="78">
        <v>1.87</v>
      </c>
    </row>
    <row r="177" spans="1:17" x14ac:dyDescent="0.25">
      <c r="C177" t="s">
        <v>47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5908.9440351937983</v>
      </c>
      <c r="K177" s="9">
        <v>5777.6281784907724</v>
      </c>
      <c r="L177" s="9">
        <v>5798.7957309535195</v>
      </c>
      <c r="M177" s="9">
        <v>5729.3915838027006</v>
      </c>
      <c r="N177" s="9">
        <v>0</v>
      </c>
      <c r="O177" s="10">
        <v>0</v>
      </c>
      <c r="P177" s="37">
        <f t="shared" si="16"/>
        <v>23214.759528440794</v>
      </c>
      <c r="Q177" s="78">
        <v>10.199999999999999</v>
      </c>
    </row>
    <row r="178" spans="1:17" x14ac:dyDescent="0.25">
      <c r="C178" t="s">
        <v>48</v>
      </c>
      <c r="D178" s="9">
        <v>6096.4417042592613</v>
      </c>
      <c r="E178" s="9">
        <v>6416.4882434927185</v>
      </c>
      <c r="F178" s="9">
        <v>7305.5278827278062</v>
      </c>
      <c r="G178" s="9">
        <v>6164.482907211006</v>
      </c>
      <c r="H178" s="9">
        <v>5583.978581519882</v>
      </c>
      <c r="I178" s="9">
        <v>5705.1928054118771</v>
      </c>
      <c r="J178" s="9">
        <v>0</v>
      </c>
      <c r="K178" s="9">
        <v>0</v>
      </c>
      <c r="L178" s="9">
        <v>0</v>
      </c>
      <c r="M178" s="9">
        <v>0</v>
      </c>
      <c r="N178" s="9">
        <v>5820.357548730035</v>
      </c>
      <c r="O178" s="10">
        <v>5858.70291678387</v>
      </c>
      <c r="P178" s="37">
        <f t="shared" si="16"/>
        <v>48951.172590136455</v>
      </c>
      <c r="Q178" s="78">
        <v>8.7799999999999994</v>
      </c>
    </row>
    <row r="179" spans="1:17" x14ac:dyDescent="0.25">
      <c r="C179" s="8" t="s">
        <v>53</v>
      </c>
      <c r="D179" s="9">
        <v>6096.4417042592613</v>
      </c>
      <c r="E179" s="9">
        <v>6416.4882434927185</v>
      </c>
      <c r="F179" s="9">
        <v>7305.5278827278062</v>
      </c>
      <c r="G179" s="9">
        <v>6164.482907211006</v>
      </c>
      <c r="H179" s="9">
        <v>5583.978581519882</v>
      </c>
      <c r="I179" s="9">
        <v>5705.1928054118771</v>
      </c>
      <c r="J179" s="9">
        <v>5908.9440351937983</v>
      </c>
      <c r="K179" s="9">
        <v>5777.6281784907724</v>
      </c>
      <c r="L179" s="9">
        <v>5798.7957309535195</v>
      </c>
      <c r="M179" s="9">
        <v>5729.3915838027006</v>
      </c>
      <c r="N179" s="9">
        <v>5820.357548730035</v>
      </c>
      <c r="O179" s="10">
        <v>5858.70291678387</v>
      </c>
      <c r="P179" s="37">
        <f t="shared" si="16"/>
        <v>72165.932118577242</v>
      </c>
      <c r="Q179" s="78"/>
    </row>
    <row r="180" spans="1:17" x14ac:dyDescent="0.25">
      <c r="C180" s="8" t="s">
        <v>61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4664.3135930879289</v>
      </c>
      <c r="K180" s="9">
        <v>4569.1761683257746</v>
      </c>
      <c r="L180" s="9">
        <v>4462.3818795555717</v>
      </c>
      <c r="M180" s="9">
        <v>4656.5683002449769</v>
      </c>
      <c r="N180" s="9">
        <v>0</v>
      </c>
      <c r="O180" s="10">
        <v>0</v>
      </c>
      <c r="P180" s="37">
        <f t="shared" si="16"/>
        <v>18352.439941214252</v>
      </c>
      <c r="Q180" s="78">
        <v>1.59</v>
      </c>
    </row>
    <row r="181" spans="1:17" x14ac:dyDescent="0.25">
      <c r="C181" t="s">
        <v>54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428104.71567104949</v>
      </c>
      <c r="K181" s="9">
        <v>438772.34887336765</v>
      </c>
      <c r="L181" s="9">
        <v>453906.16804167815</v>
      </c>
      <c r="M181" s="9">
        <v>401443.6138984522</v>
      </c>
      <c r="N181" s="9">
        <v>0</v>
      </c>
      <c r="O181" s="10">
        <v>0</v>
      </c>
      <c r="P181" s="37">
        <f t="shared" si="16"/>
        <v>1722226.8464845475</v>
      </c>
      <c r="Q181" s="78">
        <v>5.2142000000000001E-2</v>
      </c>
    </row>
    <row r="182" spans="1:17" x14ac:dyDescent="0.25">
      <c r="C182" t="s">
        <v>55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546123.48270809732</v>
      </c>
      <c r="K182" s="9">
        <v>557646.96434508497</v>
      </c>
      <c r="L182" s="9">
        <v>573895.65160144726</v>
      </c>
      <c r="M182" s="9">
        <v>506263.41401019227</v>
      </c>
      <c r="N182" s="9">
        <v>0</v>
      </c>
      <c r="O182" s="10">
        <v>0</v>
      </c>
      <c r="P182" s="37">
        <f t="shared" si="16"/>
        <v>2183929.5126648219</v>
      </c>
      <c r="Q182" s="78">
        <v>5.2142000000000001E-2</v>
      </c>
    </row>
    <row r="183" spans="1:17" x14ac:dyDescent="0.25">
      <c r="C183" t="s">
        <v>56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2305346.9515267303</v>
      </c>
      <c r="K183" s="9">
        <v>2305686.1139659253</v>
      </c>
      <c r="L183" s="9">
        <v>2281549.517852528</v>
      </c>
      <c r="M183" s="9">
        <v>2249810.4299800815</v>
      </c>
      <c r="N183" s="9">
        <v>0</v>
      </c>
      <c r="O183" s="10">
        <v>0</v>
      </c>
      <c r="P183" s="37">
        <f t="shared" si="16"/>
        <v>9142393.0133252665</v>
      </c>
      <c r="Q183" s="78">
        <v>4.6450999999999999E-2</v>
      </c>
    </row>
    <row r="184" spans="1:17" x14ac:dyDescent="0.25">
      <c r="C184" t="s">
        <v>63</v>
      </c>
      <c r="D184" s="9">
        <v>767640.14678123023</v>
      </c>
      <c r="E184" s="9">
        <v>711599.49160578242</v>
      </c>
      <c r="F184" s="9">
        <v>697151.10952627158</v>
      </c>
      <c r="G184" s="9">
        <v>736356.79437874595</v>
      </c>
      <c r="H184" s="9">
        <v>601013.72458572173</v>
      </c>
      <c r="I184" s="9">
        <v>698596.84239210875</v>
      </c>
      <c r="J184" s="9">
        <v>0</v>
      </c>
      <c r="K184" s="9">
        <v>0</v>
      </c>
      <c r="L184" s="9">
        <v>0</v>
      </c>
      <c r="M184" s="9">
        <v>0</v>
      </c>
      <c r="N184" s="9">
        <v>718201.36041017273</v>
      </c>
      <c r="O184" s="10">
        <v>694068.28740779555</v>
      </c>
      <c r="P184" s="37">
        <f t="shared" si="16"/>
        <v>5624627.7570878286</v>
      </c>
      <c r="Q184" s="78">
        <v>4.6927000000000003E-2</v>
      </c>
    </row>
    <row r="185" spans="1:17" x14ac:dyDescent="0.25">
      <c r="C185" t="s">
        <v>58</v>
      </c>
      <c r="D185" s="9">
        <v>769400.0238746407</v>
      </c>
      <c r="E185" s="9">
        <v>713230.89096681203</v>
      </c>
      <c r="F185" s="9">
        <v>700866.49606072437</v>
      </c>
      <c r="G185" s="9">
        <v>739944.6870709951</v>
      </c>
      <c r="H185" s="9">
        <v>610113.08834007394</v>
      </c>
      <c r="I185" s="9">
        <v>706320.11520751519</v>
      </c>
      <c r="J185" s="9">
        <v>0</v>
      </c>
      <c r="K185" s="9">
        <v>0</v>
      </c>
      <c r="L185" s="9">
        <v>0</v>
      </c>
      <c r="M185" s="9">
        <v>0</v>
      </c>
      <c r="N185" s="9">
        <v>724148.67326281755</v>
      </c>
      <c r="O185" s="10">
        <v>680001.25845887745</v>
      </c>
      <c r="P185" s="37">
        <f t="shared" si="16"/>
        <v>5644025.2332424559</v>
      </c>
      <c r="Q185" s="78">
        <v>4.4503999999999995E-2</v>
      </c>
    </row>
    <row r="186" spans="1:17" x14ac:dyDescent="0.25">
      <c r="C186" t="s">
        <v>59</v>
      </c>
      <c r="D186" s="9">
        <v>2048489.6816417528</v>
      </c>
      <c r="E186" s="9">
        <v>1898942.1307994637</v>
      </c>
      <c r="F186" s="9">
        <v>1781506.3783269157</v>
      </c>
      <c r="G186" s="9">
        <v>1973717.2984911441</v>
      </c>
      <c r="H186" s="9">
        <v>1542633.1787945821</v>
      </c>
      <c r="I186" s="9">
        <v>1856646.5468832115</v>
      </c>
      <c r="J186" s="9">
        <v>0</v>
      </c>
      <c r="K186" s="9">
        <v>0</v>
      </c>
      <c r="L186" s="9">
        <v>0</v>
      </c>
      <c r="M186" s="9">
        <v>0</v>
      </c>
      <c r="N186" s="9">
        <v>1808682.7910690717</v>
      </c>
      <c r="O186" s="10">
        <v>1826911.0847605024</v>
      </c>
      <c r="P186" s="37">
        <f t="shared" si="16"/>
        <v>14737529.090766642</v>
      </c>
      <c r="Q186" s="78">
        <v>4.2560999999999995E-2</v>
      </c>
    </row>
    <row r="187" spans="1:17" x14ac:dyDescent="0.25">
      <c r="C187" s="8" t="s">
        <v>17</v>
      </c>
      <c r="D187" s="15">
        <v>3585529.8522976236</v>
      </c>
      <c r="E187" s="15">
        <v>3323772.513372058</v>
      </c>
      <c r="F187" s="15">
        <v>3179523.9839139115</v>
      </c>
      <c r="G187" s="15">
        <v>3450018.779940885</v>
      </c>
      <c r="H187" s="15">
        <v>2753759.9917203779</v>
      </c>
      <c r="I187" s="15">
        <v>3261563.5044828355</v>
      </c>
      <c r="J187" s="15">
        <v>3279575.1499058772</v>
      </c>
      <c r="K187" s="15">
        <v>3302105.4271843778</v>
      </c>
      <c r="L187" s="15">
        <v>3309351.3374956534</v>
      </c>
      <c r="M187" s="15">
        <v>3157517.4578887261</v>
      </c>
      <c r="N187" s="15">
        <v>3251032.824742062</v>
      </c>
      <c r="O187" s="32">
        <v>3200980.6306271753</v>
      </c>
      <c r="P187" s="16">
        <f t="shared" si="16"/>
        <v>39054731.453571565</v>
      </c>
      <c r="Q187" s="78"/>
    </row>
    <row r="188" spans="1:17" x14ac:dyDescent="0.25">
      <c r="C188" s="17" t="s">
        <v>18</v>
      </c>
      <c r="D188" s="18">
        <f t="shared" ref="D188:O188" si="21">SUMPRODUCT(D174:D186,$Q174:$Q186)+$Q188*D187</f>
        <v>224011.57166966243</v>
      </c>
      <c r="E188" s="18">
        <f t="shared" si="21"/>
        <v>215902.53467764793</v>
      </c>
      <c r="F188" s="18">
        <f t="shared" si="21"/>
        <v>219186.9342473197</v>
      </c>
      <c r="G188" s="18">
        <f t="shared" si="21"/>
        <v>218557.09443120353</v>
      </c>
      <c r="H188" s="18">
        <f t="shared" si="21"/>
        <v>181939.95145388597</v>
      </c>
      <c r="I188" s="18">
        <f t="shared" si="21"/>
        <v>205695.42980322841</v>
      </c>
      <c r="J188" s="18">
        <f t="shared" si="21"/>
        <v>238352.53868128848</v>
      </c>
      <c r="K188" s="18">
        <f t="shared" si="21"/>
        <v>237844.79713438384</v>
      </c>
      <c r="L188" s="18">
        <f t="shared" si="21"/>
        <v>238310.44192985824</v>
      </c>
      <c r="M188" s="18">
        <f t="shared" si="21"/>
        <v>229984.41368599187</v>
      </c>
      <c r="N188" s="18">
        <f t="shared" si="21"/>
        <v>206738.83229566051</v>
      </c>
      <c r="O188" s="19">
        <f t="shared" si="21"/>
        <v>204654.57340367482</v>
      </c>
      <c r="P188" s="20">
        <f t="shared" si="16"/>
        <v>2621179.1134138051</v>
      </c>
      <c r="Q188" s="78">
        <v>0</v>
      </c>
    </row>
    <row r="189" spans="1:17" x14ac:dyDescent="0.25">
      <c r="P189" s="2">
        <f t="shared" ref="P189:P226" si="22">SUM(D189:O189)</f>
        <v>0</v>
      </c>
      <c r="Q189" s="78"/>
    </row>
    <row r="190" spans="1:17" x14ac:dyDescent="0.25">
      <c r="A190" s="8" t="s">
        <v>68</v>
      </c>
      <c r="B190" t="s">
        <v>8</v>
      </c>
      <c r="C190" s="8" t="s">
        <v>69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19493.2</v>
      </c>
      <c r="J190">
        <v>19897.400000000001</v>
      </c>
      <c r="K190">
        <v>19764.2</v>
      </c>
      <c r="L190">
        <v>19408.7</v>
      </c>
      <c r="M190">
        <v>0</v>
      </c>
      <c r="N190">
        <v>0</v>
      </c>
      <c r="O190" s="1">
        <v>0</v>
      </c>
      <c r="P190" s="2">
        <f t="shared" si="22"/>
        <v>78563.5</v>
      </c>
      <c r="Q190" s="78">
        <v>30</v>
      </c>
    </row>
    <row r="191" spans="1:17" x14ac:dyDescent="0.25">
      <c r="B191" t="s">
        <v>8</v>
      </c>
      <c r="C191" s="8" t="s">
        <v>70</v>
      </c>
      <c r="D191">
        <v>19408.8</v>
      </c>
      <c r="E191">
        <v>19333.5</v>
      </c>
      <c r="F191">
        <v>19361.099999999999</v>
      </c>
      <c r="G191">
        <v>19375.3</v>
      </c>
      <c r="H191">
        <v>19655.8</v>
      </c>
      <c r="I191">
        <v>0</v>
      </c>
      <c r="J191">
        <v>0</v>
      </c>
      <c r="K191">
        <v>0</v>
      </c>
      <c r="L191">
        <v>0</v>
      </c>
      <c r="M191">
        <v>22251.9</v>
      </c>
      <c r="N191">
        <v>19736.900000000001</v>
      </c>
      <c r="O191" s="1">
        <v>19356.7</v>
      </c>
      <c r="P191" s="2">
        <f t="shared" si="22"/>
        <v>158480</v>
      </c>
      <c r="Q191" s="78">
        <v>6</v>
      </c>
    </row>
    <row r="192" spans="1:17" x14ac:dyDescent="0.25">
      <c r="C192" s="8" t="s">
        <v>10</v>
      </c>
      <c r="D192" s="12">
        <v>33.586666666666666</v>
      </c>
      <c r="E192" s="12">
        <v>40.69</v>
      </c>
      <c r="F192" s="12">
        <v>73.41</v>
      </c>
      <c r="G192" s="12">
        <v>96.133333333333326</v>
      </c>
      <c r="H192" s="12">
        <v>73.266666666666666</v>
      </c>
      <c r="I192" s="12">
        <v>4.7333333333333334</v>
      </c>
      <c r="J192" s="12">
        <v>2</v>
      </c>
      <c r="K192" s="12">
        <v>0</v>
      </c>
      <c r="L192" s="12">
        <v>6.2</v>
      </c>
      <c r="M192" s="12">
        <v>50.199999999999996</v>
      </c>
      <c r="N192" s="12">
        <v>118.2</v>
      </c>
      <c r="O192" s="13">
        <v>39.866666666666667</v>
      </c>
      <c r="P192" s="2">
        <f t="shared" si="22"/>
        <v>538.28666666666663</v>
      </c>
      <c r="Q192" s="78">
        <v>3</v>
      </c>
    </row>
    <row r="193" spans="1:17" ht="15" customHeight="1" x14ac:dyDescent="0.25">
      <c r="C193" t="s">
        <v>71</v>
      </c>
      <c r="D193" s="42"/>
      <c r="E193" s="42"/>
      <c r="F193" s="42"/>
      <c r="G193" s="42"/>
      <c r="H193" s="42"/>
      <c r="I193" s="43">
        <v>971825.72359995707</v>
      </c>
      <c r="J193" s="44">
        <v>1032714.6150868381</v>
      </c>
      <c r="K193" s="44">
        <v>972564.92328750854</v>
      </c>
      <c r="L193" s="45">
        <v>914184.81756201491</v>
      </c>
      <c r="M193" s="42"/>
      <c r="N193" s="42"/>
      <c r="O193" s="42"/>
      <c r="P193" s="2">
        <f t="shared" si="22"/>
        <v>3891290.0795363188</v>
      </c>
      <c r="Q193" s="78">
        <v>15.06</v>
      </c>
    </row>
    <row r="194" spans="1:17" x14ac:dyDescent="0.25">
      <c r="C194" t="s">
        <v>72</v>
      </c>
      <c r="D194" s="42"/>
      <c r="E194" s="42"/>
      <c r="F194" s="42"/>
      <c r="G194" s="42"/>
      <c r="H194" s="42"/>
      <c r="I194" s="46">
        <v>0</v>
      </c>
      <c r="J194" s="9">
        <v>0</v>
      </c>
      <c r="K194" s="9">
        <v>0</v>
      </c>
      <c r="L194" s="10">
        <v>0</v>
      </c>
      <c r="M194" s="42"/>
      <c r="N194" s="42"/>
      <c r="O194" s="42"/>
      <c r="P194" s="2">
        <f t="shared" si="22"/>
        <v>0</v>
      </c>
      <c r="Q194" s="78">
        <v>0</v>
      </c>
    </row>
    <row r="195" spans="1:17" x14ac:dyDescent="0.25">
      <c r="C195" s="8" t="s">
        <v>73</v>
      </c>
      <c r="D195" s="42"/>
      <c r="E195" s="42"/>
      <c r="F195" s="42"/>
      <c r="G195" s="42"/>
      <c r="H195" s="42"/>
      <c r="I195" s="47">
        <v>971825.72359995707</v>
      </c>
      <c r="J195" s="48">
        <v>1032714.6150868381</v>
      </c>
      <c r="K195" s="48">
        <v>972564.92328750854</v>
      </c>
      <c r="L195" s="49">
        <v>914184.81756201491</v>
      </c>
      <c r="M195" s="42"/>
      <c r="N195" s="42"/>
      <c r="O195" s="42"/>
      <c r="P195" s="2">
        <f t="shared" si="22"/>
        <v>3891290.0795363188</v>
      </c>
      <c r="Q195" s="78"/>
    </row>
    <row r="196" spans="1:17" x14ac:dyDescent="0.25">
      <c r="C196" t="s">
        <v>74</v>
      </c>
      <c r="D196" s="9">
        <v>-416227.72481912666</v>
      </c>
      <c r="E196" s="9">
        <v>39028.658232727561</v>
      </c>
      <c r="F196" s="9">
        <v>0</v>
      </c>
      <c r="G196" s="9">
        <v>0</v>
      </c>
      <c r="H196" s="9">
        <v>183115.99834347228</v>
      </c>
      <c r="I196" s="9">
        <v>268463081.38793325</v>
      </c>
      <c r="J196" s="9">
        <v>431463855.89489293</v>
      </c>
      <c r="K196" s="9">
        <v>407177620.64930469</v>
      </c>
      <c r="L196" s="9">
        <v>324314295.60211289</v>
      </c>
      <c r="M196" s="9">
        <v>10067094.923134979</v>
      </c>
      <c r="N196" s="9">
        <v>291138.65802714525</v>
      </c>
      <c r="O196" s="10">
        <v>134272.62077230465</v>
      </c>
      <c r="P196" s="2">
        <f t="shared" si="22"/>
        <v>1441717276.6679356</v>
      </c>
      <c r="Q196" s="78">
        <v>6.1295000000000002E-2</v>
      </c>
    </row>
    <row r="197" spans="1:17" x14ac:dyDescent="0.25">
      <c r="C197" t="s">
        <v>75</v>
      </c>
      <c r="D197" s="9">
        <v>3269306.526317161</v>
      </c>
      <c r="E197" s="9">
        <v>2848560.6732711522</v>
      </c>
      <c r="F197" s="9">
        <v>2942413.031135485</v>
      </c>
      <c r="G197" s="9">
        <v>26983226.092374664</v>
      </c>
      <c r="H197" s="9">
        <v>142631306.74853176</v>
      </c>
      <c r="I197" s="9">
        <v>-753548.62681611208</v>
      </c>
      <c r="J197" s="9">
        <v>942772.45829165413</v>
      </c>
      <c r="K197" s="9">
        <v>41802.167308564538</v>
      </c>
      <c r="L197" s="9">
        <v>139312.93643817725</v>
      </c>
      <c r="M197" s="9">
        <v>121172530.53872281</v>
      </c>
      <c r="N197" s="9">
        <v>24734719.396966267</v>
      </c>
      <c r="O197" s="10">
        <v>3494375.9483394753</v>
      </c>
      <c r="P197" s="2">
        <f t="shared" si="22"/>
        <v>328446777.89088106</v>
      </c>
      <c r="Q197" s="78">
        <v>7.2052999999999992E-2</v>
      </c>
    </row>
    <row r="198" spans="1:17" x14ac:dyDescent="0.25">
      <c r="C198" s="8" t="s">
        <v>17</v>
      </c>
      <c r="D198" s="15">
        <v>2853078.8014980345</v>
      </c>
      <c r="E198" s="15">
        <v>2887589.3315038797</v>
      </c>
      <c r="F198" s="15">
        <v>2942413.031135485</v>
      </c>
      <c r="G198" s="15">
        <v>26983226.092374664</v>
      </c>
      <c r="H198" s="15">
        <v>142814422.74687526</v>
      </c>
      <c r="I198" s="15">
        <v>267709532.76111713</v>
      </c>
      <c r="J198" s="15">
        <v>432406628.35318464</v>
      </c>
      <c r="K198" s="15">
        <v>407219422.81661326</v>
      </c>
      <c r="L198" s="15">
        <v>324453608.53855103</v>
      </c>
      <c r="M198" s="15">
        <v>131239625.46185778</v>
      </c>
      <c r="N198" s="15">
        <v>25025858.054993413</v>
      </c>
      <c r="O198" s="32">
        <v>3628648.5691117803</v>
      </c>
      <c r="P198" s="16">
        <f t="shared" si="22"/>
        <v>1770164054.5588164</v>
      </c>
      <c r="Q198" s="78"/>
    </row>
    <row r="199" spans="1:17" x14ac:dyDescent="0.25">
      <c r="C199" s="17" t="s">
        <v>18</v>
      </c>
      <c r="D199" s="18">
        <f t="shared" ref="D199:O199" si="23">SUMPRODUCT(D190:D197,$Q190:$Q197)+$Q199*D198</f>
        <v>326604.224747942</v>
      </c>
      <c r="E199" s="18">
        <f t="shared" si="23"/>
        <v>323762.67379758134</v>
      </c>
      <c r="F199" s="18">
        <f t="shared" si="23"/>
        <v>328396.51613240503</v>
      </c>
      <c r="G199" s="18">
        <f t="shared" si="23"/>
        <v>2060762.5896338713</v>
      </c>
      <c r="H199" s="18">
        <f t="shared" si="23"/>
        <v>10406392.240270421</v>
      </c>
      <c r="I199" s="18">
        <f t="shared" si="23"/>
        <v>31621654.731880743</v>
      </c>
      <c r="J199" s="18">
        <f t="shared" si="23"/>
        <v>42664116.734222531</v>
      </c>
      <c r="K199" s="18">
        <f t="shared" si="23"/>
        <v>40200717.973970093</v>
      </c>
      <c r="L199" s="18">
        <f t="shared" si="23"/>
        <v>34238785.616424628</v>
      </c>
      <c r="M199" s="18">
        <f t="shared" si="23"/>
        <v>9481568.9262201525</v>
      </c>
      <c r="N199" s="18">
        <f t="shared" si="23"/>
        <v>1918832.0807533842</v>
      </c>
      <c r="O199" s="19">
        <f t="shared" si="23"/>
        <v>376270.3104959426</v>
      </c>
      <c r="P199" s="20">
        <f t="shared" si="22"/>
        <v>173947864.61854967</v>
      </c>
      <c r="Q199" s="78">
        <v>0</v>
      </c>
    </row>
    <row r="200" spans="1:17" x14ac:dyDescent="0.25">
      <c r="P200" s="21">
        <f t="shared" si="22"/>
        <v>0</v>
      </c>
      <c r="Q200" s="78"/>
    </row>
    <row r="201" spans="1:17" x14ac:dyDescent="0.25">
      <c r="A201" s="8" t="s">
        <v>76</v>
      </c>
      <c r="B201" t="s">
        <v>8</v>
      </c>
      <c r="C201" s="8" t="s">
        <v>69</v>
      </c>
      <c r="D201">
        <v>1857</v>
      </c>
      <c r="E201">
        <v>1857</v>
      </c>
      <c r="F201">
        <v>1857</v>
      </c>
      <c r="G201">
        <v>1857</v>
      </c>
      <c r="H201">
        <v>1857</v>
      </c>
      <c r="I201">
        <v>1857</v>
      </c>
      <c r="J201">
        <v>1857</v>
      </c>
      <c r="K201">
        <v>1857</v>
      </c>
      <c r="L201">
        <v>1857</v>
      </c>
      <c r="M201">
        <v>1857</v>
      </c>
      <c r="N201">
        <v>1857</v>
      </c>
      <c r="O201" s="1">
        <v>1857</v>
      </c>
      <c r="P201" s="2">
        <f t="shared" si="22"/>
        <v>22284</v>
      </c>
      <c r="Q201" s="78">
        <v>0</v>
      </c>
    </row>
    <row r="202" spans="1:17" x14ac:dyDescent="0.25">
      <c r="C202" s="8" t="s">
        <v>10</v>
      </c>
      <c r="D202" s="12">
        <v>245.47</v>
      </c>
      <c r="E202" s="12">
        <v>138.5</v>
      </c>
      <c r="F202" s="12">
        <v>96.17</v>
      </c>
      <c r="G202" s="12">
        <v>97.26</v>
      </c>
      <c r="H202" s="12">
        <v>97.575000000000003</v>
      </c>
      <c r="I202" s="12">
        <v>97.185000000000002</v>
      </c>
      <c r="J202" s="12">
        <v>97.12</v>
      </c>
      <c r="K202" s="12">
        <v>98.03</v>
      </c>
      <c r="L202" s="12">
        <v>99.864999999999995</v>
      </c>
      <c r="M202" s="12">
        <v>98.995000000000005</v>
      </c>
      <c r="N202" s="12">
        <v>96.31</v>
      </c>
      <c r="O202" s="13">
        <v>122.48</v>
      </c>
      <c r="P202" s="2">
        <f t="shared" si="22"/>
        <v>1384.96</v>
      </c>
      <c r="Q202" s="78">
        <v>2</v>
      </c>
    </row>
    <row r="203" spans="1:17" x14ac:dyDescent="0.25">
      <c r="C203" t="s">
        <v>77</v>
      </c>
      <c r="D203" s="15">
        <v>1198604</v>
      </c>
      <c r="E203" s="15">
        <v>1204186</v>
      </c>
      <c r="F203" s="15">
        <v>1205007</v>
      </c>
      <c r="G203" s="15">
        <v>1205770</v>
      </c>
      <c r="H203" s="15">
        <v>1206066</v>
      </c>
      <c r="I203" s="15">
        <v>1207440</v>
      </c>
      <c r="J203" s="15">
        <v>1207924</v>
      </c>
      <c r="K203" s="15">
        <v>1207955</v>
      </c>
      <c r="L203" s="15">
        <v>1208895</v>
      </c>
      <c r="M203" s="15">
        <v>1210312</v>
      </c>
      <c r="N203" s="15">
        <v>1210622</v>
      </c>
      <c r="O203" s="32">
        <v>1211692</v>
      </c>
      <c r="P203" s="16">
        <f t="shared" si="22"/>
        <v>14484473</v>
      </c>
      <c r="Q203" s="78">
        <v>0.10005799999999999</v>
      </c>
    </row>
    <row r="204" spans="1:17" x14ac:dyDescent="0.25">
      <c r="C204" t="s">
        <v>78</v>
      </c>
      <c r="D204" s="9">
        <v>13</v>
      </c>
      <c r="E204" s="9">
        <v>13</v>
      </c>
      <c r="F204" s="9">
        <v>13</v>
      </c>
      <c r="G204" s="9">
        <v>13</v>
      </c>
      <c r="H204" s="9">
        <v>13</v>
      </c>
      <c r="I204" s="9">
        <v>13</v>
      </c>
      <c r="J204" s="9">
        <v>13</v>
      </c>
      <c r="K204" s="9">
        <v>13</v>
      </c>
      <c r="L204" s="9">
        <v>13</v>
      </c>
      <c r="M204" s="9">
        <v>13</v>
      </c>
      <c r="N204" s="9">
        <v>13</v>
      </c>
      <c r="O204" s="10">
        <v>13</v>
      </c>
      <c r="P204" s="37">
        <f t="shared" si="22"/>
        <v>156</v>
      </c>
      <c r="Q204" s="78">
        <v>2</v>
      </c>
    </row>
    <row r="205" spans="1:17" x14ac:dyDescent="0.25">
      <c r="C205" s="17" t="s">
        <v>18</v>
      </c>
      <c r="D205" s="18">
        <f>SUMPRODUCT(D201:D204,$Q201:$Q204)+$Q205*D203</f>
        <v>120446.85903199999</v>
      </c>
      <c r="E205" s="18">
        <f t="shared" ref="E205:O205" si="24">SUMPRODUCT(E201:E204,$Q201:$Q204)+$Q205*E203</f>
        <v>120791.44278799999</v>
      </c>
      <c r="F205" s="18">
        <f t="shared" si="24"/>
        <v>120788.93040599998</v>
      </c>
      <c r="G205" s="18">
        <f t="shared" si="24"/>
        <v>120867.45466</v>
      </c>
      <c r="H205" s="18">
        <f t="shared" si="24"/>
        <v>120897.70182799999</v>
      </c>
      <c r="I205" s="18">
        <f t="shared" si="24"/>
        <v>121034.40151999998</v>
      </c>
      <c r="J205" s="18">
        <f t="shared" si="24"/>
        <v>121082.699592</v>
      </c>
      <c r="K205" s="18">
        <f t="shared" si="24"/>
        <v>121087.62138999999</v>
      </c>
      <c r="L205" s="18">
        <f t="shared" si="24"/>
        <v>121185.34590999999</v>
      </c>
      <c r="M205" s="18">
        <f t="shared" si="24"/>
        <v>121325.388096</v>
      </c>
      <c r="N205" s="18">
        <f t="shared" si="24"/>
        <v>121351.03607599999</v>
      </c>
      <c r="O205" s="19">
        <f t="shared" si="24"/>
        <v>121510.438136</v>
      </c>
      <c r="P205" s="20">
        <f t="shared" si="22"/>
        <v>1452369.3194339999</v>
      </c>
      <c r="Q205" s="78">
        <v>0</v>
      </c>
    </row>
    <row r="206" spans="1:17" x14ac:dyDescent="0.25">
      <c r="P206" s="21">
        <f t="shared" si="22"/>
        <v>0</v>
      </c>
      <c r="Q206" s="78"/>
    </row>
    <row r="207" spans="1:17" x14ac:dyDescent="0.25">
      <c r="A207" s="8" t="s">
        <v>79</v>
      </c>
      <c r="B207" t="s">
        <v>8</v>
      </c>
      <c r="C207" s="8" t="s">
        <v>9</v>
      </c>
      <c r="D207">
        <v>859</v>
      </c>
      <c r="E207">
        <v>859</v>
      </c>
      <c r="F207">
        <v>859</v>
      </c>
      <c r="G207">
        <v>859</v>
      </c>
      <c r="H207">
        <v>859</v>
      </c>
      <c r="I207">
        <v>859</v>
      </c>
      <c r="J207">
        <v>859</v>
      </c>
      <c r="K207">
        <v>859</v>
      </c>
      <c r="L207">
        <v>859</v>
      </c>
      <c r="M207">
        <v>859</v>
      </c>
      <c r="N207">
        <v>859</v>
      </c>
      <c r="O207" s="1">
        <v>859</v>
      </c>
      <c r="P207" s="21">
        <f t="shared" si="22"/>
        <v>10308</v>
      </c>
      <c r="Q207" s="78">
        <v>0</v>
      </c>
    </row>
    <row r="208" spans="1:17" x14ac:dyDescent="0.25">
      <c r="C208" t="s">
        <v>77</v>
      </c>
      <c r="D208" s="15">
        <v>205067</v>
      </c>
      <c r="E208" s="15">
        <v>319147</v>
      </c>
      <c r="F208" s="15">
        <v>199886</v>
      </c>
      <c r="G208" s="15">
        <v>309234</v>
      </c>
      <c r="H208" s="15">
        <v>248692</v>
      </c>
      <c r="I208" s="15">
        <v>244474</v>
      </c>
      <c r="J208" s="15">
        <v>225414</v>
      </c>
      <c r="K208" s="15">
        <v>270393</v>
      </c>
      <c r="L208" s="15">
        <v>253656</v>
      </c>
      <c r="M208" s="15">
        <v>254503</v>
      </c>
      <c r="N208" s="15">
        <v>253797</v>
      </c>
      <c r="O208" s="32">
        <v>271892</v>
      </c>
      <c r="P208" s="16">
        <f t="shared" si="22"/>
        <v>3056155</v>
      </c>
      <c r="Q208" s="78">
        <v>7.8462000000000004E-2</v>
      </c>
    </row>
    <row r="209" spans="1:17" x14ac:dyDescent="0.25">
      <c r="C209" s="17" t="s">
        <v>18</v>
      </c>
      <c r="D209" s="18">
        <f>SUMPRODUCT(D207:D208,$Q207:$Q208)+$Q209*D208</f>
        <v>16089.966954000001</v>
      </c>
      <c r="E209" s="18">
        <f t="shared" ref="E209:O209" si="25">SUMPRODUCT(E207:E208,$Q207:$Q208)+$Q209*E208</f>
        <v>25040.911914</v>
      </c>
      <c r="F209" s="18">
        <f t="shared" si="25"/>
        <v>15683.455332000001</v>
      </c>
      <c r="G209" s="18">
        <f t="shared" si="25"/>
        <v>24263.118108000002</v>
      </c>
      <c r="H209" s="18">
        <f t="shared" si="25"/>
        <v>19512.871704000001</v>
      </c>
      <c r="I209" s="18">
        <f t="shared" si="25"/>
        <v>19181.918988000001</v>
      </c>
      <c r="J209" s="18">
        <f t="shared" si="25"/>
        <v>17686.433268000001</v>
      </c>
      <c r="K209" s="18">
        <f t="shared" si="25"/>
        <v>21215.575566</v>
      </c>
      <c r="L209" s="18">
        <f t="shared" si="25"/>
        <v>19902.357072000003</v>
      </c>
      <c r="M209" s="18">
        <f t="shared" si="25"/>
        <v>19968.814386000002</v>
      </c>
      <c r="N209" s="18">
        <f t="shared" si="25"/>
        <v>19913.420214000002</v>
      </c>
      <c r="O209" s="19">
        <f t="shared" si="25"/>
        <v>21333.190104000001</v>
      </c>
      <c r="P209" s="20">
        <f t="shared" si="22"/>
        <v>239792.03361000004</v>
      </c>
      <c r="Q209" s="78">
        <v>0</v>
      </c>
    </row>
    <row r="210" spans="1:17" x14ac:dyDescent="0.25">
      <c r="C210" s="8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0"/>
      <c r="P210" s="37"/>
      <c r="Q210" s="78"/>
    </row>
    <row r="211" spans="1:17" x14ac:dyDescent="0.25">
      <c r="A211" s="8" t="s">
        <v>80</v>
      </c>
      <c r="B211" t="s">
        <v>8</v>
      </c>
      <c r="C211" s="11" t="s">
        <v>81</v>
      </c>
      <c r="D211" s="9">
        <v>7379.8389999999999</v>
      </c>
      <c r="E211" s="9">
        <v>7363.5349999999999</v>
      </c>
      <c r="F211" s="9">
        <v>7377.3010000000004</v>
      </c>
      <c r="G211" s="9">
        <v>7378.335</v>
      </c>
      <c r="H211" s="9">
        <v>7352.8689999999997</v>
      </c>
      <c r="I211" s="9">
        <v>7390.7659999999996</v>
      </c>
      <c r="J211" s="9">
        <v>7354.866</v>
      </c>
      <c r="K211" s="9">
        <v>7360.9670000000006</v>
      </c>
      <c r="L211" s="9">
        <v>7355.0320000000002</v>
      </c>
      <c r="M211" s="9">
        <v>7344.8640000000005</v>
      </c>
      <c r="N211" s="9">
        <v>7335.8339999999998</v>
      </c>
      <c r="O211" s="10">
        <v>7281.6319999999996</v>
      </c>
      <c r="P211" s="37">
        <f t="shared" si="22"/>
        <v>88275.840000000011</v>
      </c>
      <c r="Q211" s="78">
        <v>9.82</v>
      </c>
    </row>
    <row r="212" spans="1:17" x14ac:dyDescent="0.25">
      <c r="A212" s="8" t="s">
        <v>82</v>
      </c>
      <c r="B212" s="11"/>
      <c r="C212" s="11" t="s">
        <v>83</v>
      </c>
      <c r="D212" s="9">
        <v>789.15899999999999</v>
      </c>
      <c r="E212" s="9">
        <v>795.673</v>
      </c>
      <c r="F212" s="9">
        <v>793.50099999999998</v>
      </c>
      <c r="G212" s="9">
        <v>798.00099999999998</v>
      </c>
      <c r="H212" s="9">
        <v>779.1</v>
      </c>
      <c r="I212" s="9">
        <v>816.19999999999993</v>
      </c>
      <c r="J212" s="9">
        <v>796.29899999999998</v>
      </c>
      <c r="K212" s="9">
        <v>796.4</v>
      </c>
      <c r="L212" s="9">
        <v>798.46600000000001</v>
      </c>
      <c r="M212" s="9">
        <v>797.33399999999995</v>
      </c>
      <c r="N212" s="9">
        <v>795.89900000000011</v>
      </c>
      <c r="O212" s="10">
        <v>793.43299999999999</v>
      </c>
      <c r="P212" s="37">
        <f t="shared" si="22"/>
        <v>9549.4650000000001</v>
      </c>
      <c r="Q212" s="78">
        <v>11.950000000000001</v>
      </c>
    </row>
    <row r="213" spans="1:17" x14ac:dyDescent="0.25">
      <c r="B213" s="11"/>
      <c r="C213" s="11" t="s">
        <v>84</v>
      </c>
      <c r="D213" s="9">
        <v>148.04299999999998</v>
      </c>
      <c r="E213" s="9">
        <v>150.00299999999999</v>
      </c>
      <c r="F213" s="9">
        <v>149</v>
      </c>
      <c r="G213" s="9">
        <v>149</v>
      </c>
      <c r="H213" s="9">
        <v>144</v>
      </c>
      <c r="I213" s="9">
        <v>149</v>
      </c>
      <c r="J213" s="9">
        <v>151.46599999999998</v>
      </c>
      <c r="K213" s="9">
        <v>150.36699999999999</v>
      </c>
      <c r="L213" s="9">
        <v>151.066</v>
      </c>
      <c r="M213" s="9">
        <v>151</v>
      </c>
      <c r="N213" s="9">
        <v>150.19999999999999</v>
      </c>
      <c r="O213" s="10">
        <v>148.69900000000001</v>
      </c>
      <c r="P213" s="37">
        <f t="shared" si="22"/>
        <v>1791.8440000000001</v>
      </c>
      <c r="Q213" s="78">
        <v>17.27</v>
      </c>
    </row>
    <row r="214" spans="1:17" x14ac:dyDescent="0.25">
      <c r="B214" s="11"/>
      <c r="C214" s="11" t="s">
        <v>85</v>
      </c>
      <c r="D214" s="9">
        <v>1257.7809999999999</v>
      </c>
      <c r="E214" s="9">
        <v>1280.1010000000001</v>
      </c>
      <c r="F214" s="9">
        <v>1352.0070000000001</v>
      </c>
      <c r="G214" s="9">
        <v>1307.3009999999999</v>
      </c>
      <c r="H214" s="9">
        <v>1284.268</v>
      </c>
      <c r="I214" s="9">
        <v>1336.799</v>
      </c>
      <c r="J214" s="9">
        <v>1313.367</v>
      </c>
      <c r="K214" s="9">
        <v>1312</v>
      </c>
      <c r="L214" s="9">
        <v>1325.7339999999999</v>
      </c>
      <c r="M214" s="9">
        <v>1327.933</v>
      </c>
      <c r="N214" s="9">
        <v>1396.4299999999998</v>
      </c>
      <c r="O214" s="10">
        <v>1399.1970000000001</v>
      </c>
      <c r="P214" s="37">
        <f t="shared" si="22"/>
        <v>15892.918000000001</v>
      </c>
      <c r="Q214" s="78">
        <v>19.5</v>
      </c>
    </row>
    <row r="215" spans="1:17" x14ac:dyDescent="0.25">
      <c r="B215" s="11"/>
      <c r="C215" s="11" t="s">
        <v>86</v>
      </c>
      <c r="D215" s="9">
        <v>82.97</v>
      </c>
      <c r="E215" s="9">
        <v>83.010999999999996</v>
      </c>
      <c r="F215" s="9">
        <v>83</v>
      </c>
      <c r="G215" s="9">
        <v>83</v>
      </c>
      <c r="H215" s="9">
        <v>78</v>
      </c>
      <c r="I215" s="9">
        <v>88.007000000000005</v>
      </c>
      <c r="J215" s="9">
        <v>83.134</v>
      </c>
      <c r="K215" s="9">
        <v>83</v>
      </c>
      <c r="L215" s="9">
        <v>71</v>
      </c>
      <c r="M215" s="9">
        <v>66.006</v>
      </c>
      <c r="N215" s="9">
        <v>66.006</v>
      </c>
      <c r="O215" s="10">
        <v>66.006</v>
      </c>
      <c r="P215" s="37">
        <f t="shared" si="22"/>
        <v>933.13999999999987</v>
      </c>
      <c r="Q215" s="78">
        <v>21.47</v>
      </c>
    </row>
    <row r="216" spans="1:17" x14ac:dyDescent="0.25">
      <c r="B216" s="11"/>
      <c r="C216" s="11" t="s">
        <v>87</v>
      </c>
      <c r="D216" s="9">
        <v>91.015000000000001</v>
      </c>
      <c r="E216" s="9">
        <v>96.004999999999995</v>
      </c>
      <c r="F216" s="9">
        <v>95</v>
      </c>
      <c r="G216" s="9">
        <v>96</v>
      </c>
      <c r="H216" s="9">
        <v>96</v>
      </c>
      <c r="I216" s="9">
        <v>96</v>
      </c>
      <c r="J216" s="9">
        <v>96.135999999999996</v>
      </c>
      <c r="K216" s="9">
        <v>96.399000000000001</v>
      </c>
      <c r="L216" s="9">
        <v>95.600999999999999</v>
      </c>
      <c r="M216" s="9">
        <v>96</v>
      </c>
      <c r="N216" s="9">
        <v>96.866</v>
      </c>
      <c r="O216" s="10">
        <v>94</v>
      </c>
      <c r="P216" s="37">
        <f t="shared" si="22"/>
        <v>1145.0219999999999</v>
      </c>
      <c r="Q216" s="78">
        <v>25.28</v>
      </c>
    </row>
    <row r="217" spans="1:17" x14ac:dyDescent="0.25">
      <c r="C217" s="8" t="s">
        <v>77</v>
      </c>
      <c r="D217" s="15">
        <v>158614.9</v>
      </c>
      <c r="E217" s="15">
        <v>160774.66999999998</v>
      </c>
      <c r="F217" s="15">
        <v>163918.84</v>
      </c>
      <c r="G217" s="15">
        <v>161726.85999999999</v>
      </c>
      <c r="H217" s="15">
        <v>159801.38</v>
      </c>
      <c r="I217" s="15">
        <v>163579.24</v>
      </c>
      <c r="J217" s="15">
        <v>161303.09</v>
      </c>
      <c r="K217" s="15">
        <v>161866.49</v>
      </c>
      <c r="L217" s="15">
        <v>161868.97</v>
      </c>
      <c r="M217" s="15">
        <v>161670.37</v>
      </c>
      <c r="N217" s="15">
        <v>161552.56</v>
      </c>
      <c r="O217" s="32">
        <v>160620.5</v>
      </c>
      <c r="P217" s="16">
        <f t="shared" si="22"/>
        <v>1937297.87</v>
      </c>
      <c r="Q217" s="78"/>
    </row>
    <row r="218" spans="1:17" x14ac:dyDescent="0.25">
      <c r="C218" s="17" t="s">
        <v>18</v>
      </c>
      <c r="D218" s="18">
        <f t="shared" ref="D218:O218" si="26">SUMPRODUCT(D211:D216,$Q211:$Q216)+$Q218*D217</f>
        <v>113066.12624000001</v>
      </c>
      <c r="E218" s="18">
        <f t="shared" si="26"/>
        <v>113579.97993000002</v>
      </c>
      <c r="F218" s="18">
        <f t="shared" si="26"/>
        <v>115048.40926999999</v>
      </c>
      <c r="G218" s="18">
        <f t="shared" si="26"/>
        <v>114265.85115</v>
      </c>
      <c r="H218" s="18">
        <f t="shared" si="26"/>
        <v>113147.06458000001</v>
      </c>
      <c r="I218" s="18">
        <f t="shared" si="26"/>
        <v>115288.11291</v>
      </c>
      <c r="J218" s="18">
        <f t="shared" si="26"/>
        <v>114182.23654999999</v>
      </c>
      <c r="K218" s="18">
        <f t="shared" si="26"/>
        <v>114201.49075</v>
      </c>
      <c r="L218" s="18">
        <f t="shared" si="26"/>
        <v>114169.96903999998</v>
      </c>
      <c r="M218" s="18">
        <f t="shared" si="26"/>
        <v>114001.19810000001</v>
      </c>
      <c r="N218" s="18">
        <f t="shared" si="26"/>
        <v>115239.14323</v>
      </c>
      <c r="O218" s="19">
        <f t="shared" si="26"/>
        <v>114632.99264000001</v>
      </c>
      <c r="P218" s="20">
        <f t="shared" si="22"/>
        <v>1370822.5743900002</v>
      </c>
      <c r="Q218" s="78">
        <v>0</v>
      </c>
    </row>
    <row r="219" spans="1:17" x14ac:dyDescent="0.25">
      <c r="P219" s="21"/>
      <c r="Q219" s="78"/>
    </row>
    <row r="220" spans="1:17" x14ac:dyDescent="0.25">
      <c r="A220" s="8" t="s">
        <v>88</v>
      </c>
      <c r="B220" t="s">
        <v>8</v>
      </c>
      <c r="P220" s="21"/>
      <c r="Q220" s="78"/>
    </row>
    <row r="221" spans="1:17" x14ac:dyDescent="0.25">
      <c r="B221" s="50"/>
      <c r="C221" s="11" t="s">
        <v>89</v>
      </c>
      <c r="D221" s="66">
        <v>15120.003000000001</v>
      </c>
      <c r="E221" s="66">
        <v>15120.828</v>
      </c>
      <c r="F221" s="66">
        <v>15122</v>
      </c>
      <c r="G221" s="66">
        <v>15122.967000000001</v>
      </c>
      <c r="H221" s="66">
        <v>15118.642</v>
      </c>
      <c r="I221" s="66">
        <v>15114.6</v>
      </c>
      <c r="J221" s="66">
        <v>13567.272999999999</v>
      </c>
      <c r="K221" s="66">
        <v>16665.5</v>
      </c>
      <c r="L221" s="66">
        <v>15113</v>
      </c>
      <c r="M221" s="66">
        <v>14183.387000000001</v>
      </c>
      <c r="N221" s="66">
        <v>11851</v>
      </c>
      <c r="O221" s="67">
        <v>19338</v>
      </c>
      <c r="P221" s="82">
        <f t="shared" si="22"/>
        <v>181437.2</v>
      </c>
      <c r="Q221" s="78">
        <v>12.3</v>
      </c>
    </row>
    <row r="222" spans="1:17" x14ac:dyDescent="0.25">
      <c r="B222" s="50"/>
      <c r="C222" s="11" t="s">
        <v>90</v>
      </c>
      <c r="D222" s="66">
        <v>1677.972</v>
      </c>
      <c r="E222" s="66">
        <v>1682.002</v>
      </c>
      <c r="F222" s="66">
        <v>1688</v>
      </c>
      <c r="G222" s="66">
        <v>1684</v>
      </c>
      <c r="H222" s="66">
        <v>1686.1</v>
      </c>
      <c r="I222" s="66">
        <v>1726.6669999999999</v>
      </c>
      <c r="J222" s="66">
        <v>1588</v>
      </c>
      <c r="K222" s="66">
        <v>1786.5940000000001</v>
      </c>
      <c r="L222" s="66">
        <v>1680.4829999999999</v>
      </c>
      <c r="M222" s="66">
        <v>1649</v>
      </c>
      <c r="N222" s="66">
        <v>1403</v>
      </c>
      <c r="O222" s="67">
        <v>1988.586</v>
      </c>
      <c r="P222" s="82">
        <f t="shared" si="22"/>
        <v>20240.403999999999</v>
      </c>
      <c r="Q222" s="78">
        <v>14.309999999999999</v>
      </c>
    </row>
    <row r="223" spans="1:17" x14ac:dyDescent="0.25">
      <c r="B223" s="50"/>
      <c r="C223" s="11" t="s">
        <v>91</v>
      </c>
      <c r="D223" s="66">
        <v>218.00200000000001</v>
      </c>
      <c r="E223" s="66">
        <v>220.001</v>
      </c>
      <c r="F223" s="66">
        <v>220</v>
      </c>
      <c r="G223" s="66">
        <v>224</v>
      </c>
      <c r="H223" s="66">
        <v>224.1</v>
      </c>
      <c r="I223" s="66">
        <v>225</v>
      </c>
      <c r="J223" s="66">
        <v>218</v>
      </c>
      <c r="K223" s="66">
        <v>232</v>
      </c>
      <c r="L223" s="66">
        <v>225</v>
      </c>
      <c r="M223" s="66">
        <v>223</v>
      </c>
      <c r="N223" s="66">
        <v>154</v>
      </c>
      <c r="O223" s="67">
        <v>291</v>
      </c>
      <c r="P223" s="82">
        <f t="shared" si="22"/>
        <v>2674.1030000000001</v>
      </c>
      <c r="Q223" s="78">
        <v>16.43</v>
      </c>
    </row>
    <row r="224" spans="1:17" x14ac:dyDescent="0.25">
      <c r="B224" s="50"/>
      <c r="C224" s="11" t="s">
        <v>92</v>
      </c>
      <c r="D224" s="66">
        <v>133.00200000000001</v>
      </c>
      <c r="E224" s="66">
        <v>133</v>
      </c>
      <c r="F224" s="66">
        <v>133</v>
      </c>
      <c r="G224" s="66">
        <v>135</v>
      </c>
      <c r="H224" s="66">
        <v>135</v>
      </c>
      <c r="I224" s="66">
        <v>135</v>
      </c>
      <c r="J224" s="66">
        <v>109</v>
      </c>
      <c r="K224" s="66">
        <v>161.59399999999999</v>
      </c>
      <c r="L224" s="66">
        <v>151</v>
      </c>
      <c r="M224" s="66">
        <v>133.56299999999999</v>
      </c>
      <c r="N224" s="66">
        <v>123</v>
      </c>
      <c r="O224" s="67">
        <v>198</v>
      </c>
      <c r="P224" s="82">
        <f t="shared" si="22"/>
        <v>1680.1590000000001</v>
      </c>
      <c r="Q224" s="78">
        <v>20.440000000000001</v>
      </c>
    </row>
    <row r="225" spans="1:17" x14ac:dyDescent="0.25">
      <c r="C225" t="s">
        <v>93</v>
      </c>
      <c r="D225" s="11">
        <v>3624.34</v>
      </c>
      <c r="E225" s="11">
        <v>3624.3409999999999</v>
      </c>
      <c r="F225" s="11">
        <v>3624.34</v>
      </c>
      <c r="G225" s="11">
        <v>3624.34</v>
      </c>
      <c r="H225" s="11">
        <v>3624.34</v>
      </c>
      <c r="I225" s="11">
        <v>3624.34</v>
      </c>
      <c r="J225" s="11">
        <v>3624.34</v>
      </c>
      <c r="K225" s="11">
        <v>3624.34</v>
      </c>
      <c r="L225" s="11">
        <v>3624.34</v>
      </c>
      <c r="M225" s="11">
        <v>3264.34</v>
      </c>
      <c r="N225" s="11">
        <v>3264.34</v>
      </c>
      <c r="O225" s="22">
        <v>4344.34</v>
      </c>
      <c r="P225" s="23">
        <f t="shared" si="22"/>
        <v>43492.080999999991</v>
      </c>
      <c r="Q225" s="78">
        <v>0.10005799999999999</v>
      </c>
    </row>
    <row r="226" spans="1:17" x14ac:dyDescent="0.25">
      <c r="C226" s="8" t="s">
        <v>94</v>
      </c>
      <c r="D226" s="9">
        <v>188693.33999999997</v>
      </c>
      <c r="E226" s="9">
        <v>189113.79</v>
      </c>
      <c r="F226" s="9">
        <v>189244.34000000003</v>
      </c>
      <c r="G226" s="9">
        <v>189429.04</v>
      </c>
      <c r="H226" s="9">
        <v>189435.32</v>
      </c>
      <c r="I226" s="9">
        <v>189129.63999999998</v>
      </c>
      <c r="J226" s="9">
        <v>171651.8</v>
      </c>
      <c r="K226" s="9">
        <v>207321.72</v>
      </c>
      <c r="L226" s="9">
        <v>190325</v>
      </c>
      <c r="M226" s="9">
        <v>179788.82</v>
      </c>
      <c r="N226" s="9">
        <v>150813.34000000003</v>
      </c>
      <c r="O226" s="10">
        <v>240532.06</v>
      </c>
      <c r="P226" s="37">
        <f t="shared" si="22"/>
        <v>2275478.21</v>
      </c>
      <c r="Q226" s="78">
        <v>0</v>
      </c>
    </row>
    <row r="227" spans="1:17" x14ac:dyDescent="0.25">
      <c r="C227" s="51" t="s">
        <v>95</v>
      </c>
      <c r="D227" s="52">
        <f>SUMPRODUCT(D221:D226,$Q221:$Q226)</f>
        <v>216650.79417172002</v>
      </c>
      <c r="E227" s="52">
        <f t="shared" ref="E227:P227" si="27">SUMPRODUCT(E221:E226,$Q221:$Q226)</f>
        <v>216751.41376177798</v>
      </c>
      <c r="F227" s="52">
        <f t="shared" si="27"/>
        <v>216851.64421172001</v>
      </c>
      <c r="G227" s="52">
        <f t="shared" si="27"/>
        <v>216912.89831172003</v>
      </c>
      <c r="H227" s="52">
        <f t="shared" si="27"/>
        <v>216891.39481171998</v>
      </c>
      <c r="I227" s="52">
        <f t="shared" si="27"/>
        <v>217436.97898172002</v>
      </c>
      <c r="J227" s="52">
        <f t="shared" si="27"/>
        <v>195774.08211172</v>
      </c>
      <c r="K227" s="52">
        <f t="shared" si="27"/>
        <v>238029.19571172004</v>
      </c>
      <c r="L227" s="52">
        <f t="shared" si="27"/>
        <v>217083.44594172001</v>
      </c>
      <c r="M227" s="52">
        <f t="shared" si="27"/>
        <v>204773.39115172005</v>
      </c>
      <c r="N227" s="52">
        <f t="shared" si="27"/>
        <v>171215.19333172002</v>
      </c>
      <c r="O227" s="53">
        <f t="shared" si="27"/>
        <v>275577.00163172005</v>
      </c>
      <c r="P227" s="54">
        <f t="shared" si="27"/>
        <v>2603947.434130698</v>
      </c>
      <c r="Q227" s="78"/>
    </row>
    <row r="228" spans="1:17" x14ac:dyDescent="0.25">
      <c r="P228" s="21"/>
      <c r="Q228" s="78"/>
    </row>
    <row r="229" spans="1:17" x14ac:dyDescent="0.25">
      <c r="A229" s="8" t="s">
        <v>96</v>
      </c>
      <c r="C229" s="8" t="s">
        <v>77</v>
      </c>
      <c r="D229" s="9">
        <v>958715.99999999988</v>
      </c>
      <c r="E229" s="9">
        <v>969311</v>
      </c>
      <c r="F229" s="9">
        <v>968835</v>
      </c>
      <c r="G229" s="9">
        <v>971413.00000000012</v>
      </c>
      <c r="H229" s="9">
        <v>967944</v>
      </c>
      <c r="I229" s="9">
        <v>973457.99999999988</v>
      </c>
      <c r="J229" s="9">
        <v>891140.99999999988</v>
      </c>
      <c r="K229" s="9">
        <v>1053743</v>
      </c>
      <c r="L229" s="9">
        <v>974333</v>
      </c>
      <c r="M229" s="9">
        <v>975608.99999999988</v>
      </c>
      <c r="N229" s="9">
        <v>799481.00000000023</v>
      </c>
      <c r="O229" s="10">
        <v>1155274</v>
      </c>
      <c r="P229" s="37">
        <f t="shared" ref="P229:P234" si="28">SUM(D229:O229)</f>
        <v>11659258</v>
      </c>
      <c r="Q229" s="78">
        <v>6.7909999999999998E-2</v>
      </c>
    </row>
    <row r="230" spans="1:17" x14ac:dyDescent="0.25">
      <c r="A230" s="8"/>
      <c r="C230" s="51" t="s">
        <v>97</v>
      </c>
      <c r="D230" s="52">
        <f t="shared" ref="D230:O230" si="29">D229*$Q$229</f>
        <v>65106.403559999992</v>
      </c>
      <c r="E230" s="52">
        <f t="shared" si="29"/>
        <v>65825.910009999992</v>
      </c>
      <c r="F230" s="52">
        <f t="shared" si="29"/>
        <v>65793.584849999999</v>
      </c>
      <c r="G230" s="52">
        <f t="shared" si="29"/>
        <v>65968.656830000007</v>
      </c>
      <c r="H230" s="52">
        <f t="shared" si="29"/>
        <v>65733.077040000004</v>
      </c>
      <c r="I230" s="52">
        <f t="shared" si="29"/>
        <v>66107.532779999994</v>
      </c>
      <c r="J230" s="52">
        <f t="shared" si="29"/>
        <v>60517.385309999991</v>
      </c>
      <c r="K230" s="52">
        <f t="shared" si="29"/>
        <v>71559.687129999991</v>
      </c>
      <c r="L230" s="52">
        <f t="shared" si="29"/>
        <v>66166.954029999994</v>
      </c>
      <c r="M230" s="52">
        <f t="shared" si="29"/>
        <v>66253.607189999995</v>
      </c>
      <c r="N230" s="52">
        <f t="shared" si="29"/>
        <v>54292.754710000016</v>
      </c>
      <c r="O230" s="53">
        <f t="shared" si="29"/>
        <v>78454.657339999991</v>
      </c>
      <c r="P230" s="54">
        <f t="shared" si="28"/>
        <v>791780.21078000008</v>
      </c>
      <c r="Q230" s="78"/>
    </row>
    <row r="231" spans="1:17" x14ac:dyDescent="0.25">
      <c r="P231" s="21"/>
      <c r="Q231" s="78"/>
    </row>
    <row r="232" spans="1:17" x14ac:dyDescent="0.25">
      <c r="A232" s="8" t="s">
        <v>98</v>
      </c>
      <c r="B232" s="8" t="s">
        <v>8</v>
      </c>
      <c r="C232" s="8" t="s">
        <v>9</v>
      </c>
      <c r="D232">
        <v>1568</v>
      </c>
      <c r="E232">
        <v>1568</v>
      </c>
      <c r="F232">
        <v>1568</v>
      </c>
      <c r="G232">
        <v>1570</v>
      </c>
      <c r="H232">
        <v>1570</v>
      </c>
      <c r="I232">
        <v>1570</v>
      </c>
      <c r="J232">
        <v>1570</v>
      </c>
      <c r="K232">
        <v>1577</v>
      </c>
      <c r="L232">
        <v>1581</v>
      </c>
      <c r="M232">
        <v>1584</v>
      </c>
      <c r="N232">
        <v>1586</v>
      </c>
      <c r="O232" s="1">
        <v>1587</v>
      </c>
      <c r="P232" s="55">
        <f>SUM(D232:O232)</f>
        <v>18899</v>
      </c>
      <c r="Q232" s="78">
        <v>5.59</v>
      </c>
    </row>
    <row r="233" spans="1:17" x14ac:dyDescent="0.25">
      <c r="C233" t="s">
        <v>77</v>
      </c>
      <c r="D233" s="9">
        <v>656695</v>
      </c>
      <c r="E233" s="9">
        <v>627662</v>
      </c>
      <c r="F233" s="9">
        <v>566083</v>
      </c>
      <c r="G233" s="9">
        <v>529258</v>
      </c>
      <c r="H233" s="9">
        <v>479906</v>
      </c>
      <c r="I233" s="9">
        <v>437202.99999999994</v>
      </c>
      <c r="J233" s="9">
        <v>398164.00000000006</v>
      </c>
      <c r="K233" s="9">
        <v>486327</v>
      </c>
      <c r="L233" s="9">
        <v>506068</v>
      </c>
      <c r="M233" s="9">
        <v>546863</v>
      </c>
      <c r="N233" s="9">
        <v>425864.00000000006</v>
      </c>
      <c r="O233" s="10">
        <v>824785</v>
      </c>
      <c r="P233" s="37">
        <f t="shared" si="28"/>
        <v>6484878</v>
      </c>
      <c r="Q233" s="78">
        <v>6.7909999999999998E-2</v>
      </c>
    </row>
    <row r="234" spans="1:17" x14ac:dyDescent="0.25">
      <c r="C234" s="51" t="s">
        <v>99</v>
      </c>
      <c r="D234" s="52">
        <f t="shared" ref="D234:O234" si="30">SUMPRODUCT(D232:D233,$Q232:$Q233)</f>
        <v>53361.277449999994</v>
      </c>
      <c r="E234" s="52">
        <f t="shared" si="30"/>
        <v>51389.646420000005</v>
      </c>
      <c r="F234" s="52">
        <f t="shared" si="30"/>
        <v>47207.816529999996</v>
      </c>
      <c r="G234" s="52">
        <f t="shared" si="30"/>
        <v>44718.210779999994</v>
      </c>
      <c r="H234" s="52">
        <f t="shared" si="30"/>
        <v>41366.716459999996</v>
      </c>
      <c r="I234" s="52">
        <f t="shared" si="30"/>
        <v>38466.75572999999</v>
      </c>
      <c r="J234" s="52">
        <f t="shared" si="30"/>
        <v>35815.617240000007</v>
      </c>
      <c r="K234" s="52">
        <f t="shared" si="30"/>
        <v>41841.896569999997</v>
      </c>
      <c r="L234" s="52">
        <f t="shared" si="30"/>
        <v>43204.867879999998</v>
      </c>
      <c r="M234" s="52">
        <f t="shared" si="30"/>
        <v>45992.026329999993</v>
      </c>
      <c r="N234" s="52">
        <f t="shared" si="30"/>
        <v>37786.164240000006</v>
      </c>
      <c r="O234" s="53">
        <f t="shared" si="30"/>
        <v>64882.479350000001</v>
      </c>
      <c r="P234" s="54">
        <f t="shared" si="28"/>
        <v>546033.47497999994</v>
      </c>
      <c r="Q234" s="78"/>
    </row>
    <row r="235" spans="1:17" x14ac:dyDescent="0.25">
      <c r="C235" s="8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0"/>
      <c r="P235" s="37"/>
      <c r="Q235" s="78"/>
    </row>
    <row r="236" spans="1:17" x14ac:dyDescent="0.25">
      <c r="C236" s="8" t="s">
        <v>100</v>
      </c>
      <c r="D236" s="14">
        <v>3674</v>
      </c>
      <c r="E236" s="14">
        <v>3674</v>
      </c>
      <c r="F236" s="14">
        <v>3674</v>
      </c>
      <c r="G236" s="14">
        <v>3674</v>
      </c>
      <c r="H236" s="14">
        <v>3674</v>
      </c>
      <c r="I236" s="14">
        <v>3674</v>
      </c>
      <c r="J236" s="14">
        <v>3674</v>
      </c>
      <c r="K236" s="14">
        <v>3674</v>
      </c>
      <c r="L236" s="14">
        <v>3674</v>
      </c>
      <c r="M236" s="14">
        <v>3674</v>
      </c>
      <c r="N236" s="14">
        <v>3674</v>
      </c>
      <c r="O236" s="25">
        <v>3674</v>
      </c>
      <c r="P236" s="39">
        <f>SUM(D236:O236)</f>
        <v>44088</v>
      </c>
      <c r="Q236" s="78"/>
    </row>
    <row r="237" spans="1:17" x14ac:dyDescent="0.25">
      <c r="C237" s="8" t="s">
        <v>101</v>
      </c>
      <c r="D237" s="15">
        <f t="shared" ref="D237:O238" si="31">D226+D233+D229</f>
        <v>1804104.3399999999</v>
      </c>
      <c r="E237" s="15">
        <f t="shared" si="31"/>
        <v>1786086.79</v>
      </c>
      <c r="F237" s="15">
        <f t="shared" si="31"/>
        <v>1724162.34</v>
      </c>
      <c r="G237" s="15">
        <f t="shared" si="31"/>
        <v>1690100.04</v>
      </c>
      <c r="H237" s="15">
        <f t="shared" si="31"/>
        <v>1637285.32</v>
      </c>
      <c r="I237" s="15">
        <f t="shared" si="31"/>
        <v>1599790.6399999997</v>
      </c>
      <c r="J237" s="15">
        <f t="shared" si="31"/>
        <v>1460956.7999999998</v>
      </c>
      <c r="K237" s="15">
        <f t="shared" si="31"/>
        <v>1747391.72</v>
      </c>
      <c r="L237" s="15">
        <f t="shared" si="31"/>
        <v>1670726</v>
      </c>
      <c r="M237" s="15">
        <f t="shared" si="31"/>
        <v>1702260.8199999998</v>
      </c>
      <c r="N237" s="15">
        <f t="shared" si="31"/>
        <v>1376158.3400000003</v>
      </c>
      <c r="O237" s="32">
        <f t="shared" si="31"/>
        <v>2220591.06</v>
      </c>
      <c r="P237" s="16">
        <f>SUM(D237:O237)</f>
        <v>20419614.209999997</v>
      </c>
      <c r="Q237" s="78"/>
    </row>
    <row r="238" spans="1:17" x14ac:dyDescent="0.25">
      <c r="C238" s="17" t="s">
        <v>102</v>
      </c>
      <c r="D238" s="18">
        <f t="shared" si="31"/>
        <v>335118.47518171999</v>
      </c>
      <c r="E238" s="18">
        <f t="shared" si="31"/>
        <v>333966.97019177797</v>
      </c>
      <c r="F238" s="18">
        <f t="shared" si="31"/>
        <v>329853.04559171997</v>
      </c>
      <c r="G238" s="18">
        <f t="shared" si="31"/>
        <v>327599.76592172001</v>
      </c>
      <c r="H238" s="18">
        <f t="shared" si="31"/>
        <v>323991.18831171998</v>
      </c>
      <c r="I238" s="18">
        <f t="shared" si="31"/>
        <v>322011.26749172003</v>
      </c>
      <c r="J238" s="18">
        <f t="shared" si="31"/>
        <v>292107.08466171997</v>
      </c>
      <c r="K238" s="18">
        <f t="shared" si="31"/>
        <v>351430.77941172</v>
      </c>
      <c r="L238" s="18">
        <f t="shared" si="31"/>
        <v>326455.26785171998</v>
      </c>
      <c r="M238" s="18">
        <f t="shared" si="31"/>
        <v>317019.02467172005</v>
      </c>
      <c r="N238" s="18">
        <f t="shared" si="31"/>
        <v>263294.11228172004</v>
      </c>
      <c r="O238" s="19">
        <f t="shared" si="31"/>
        <v>418914.13832172001</v>
      </c>
      <c r="P238" s="20">
        <f>SUM(D238:O238)</f>
        <v>3941761.1198906982</v>
      </c>
      <c r="Q238" s="78"/>
    </row>
    <row r="239" spans="1:17" x14ac:dyDescent="0.25">
      <c r="C239" s="8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10"/>
      <c r="P239" s="37"/>
      <c r="Q239" s="78"/>
    </row>
    <row r="240" spans="1:17" x14ac:dyDescent="0.25">
      <c r="A240" s="8" t="s">
        <v>103</v>
      </c>
      <c r="B240" s="8" t="s">
        <v>8</v>
      </c>
      <c r="C240" t="s">
        <v>54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506263.09684847336</v>
      </c>
      <c r="J240" s="9">
        <v>653966.29155543551</v>
      </c>
      <c r="K240" s="9">
        <v>698848.16684531572</v>
      </c>
      <c r="L240" s="9">
        <v>532766.28465302114</v>
      </c>
      <c r="M240" s="9">
        <v>0</v>
      </c>
      <c r="N240" s="9">
        <v>0</v>
      </c>
      <c r="O240" s="9">
        <v>0</v>
      </c>
      <c r="P240" s="39">
        <f>SUM(D240:O240)</f>
        <v>2391843.8399022454</v>
      </c>
      <c r="Q240" s="78">
        <v>1.0011999999999998E-2</v>
      </c>
    </row>
    <row r="241" spans="1:17" x14ac:dyDescent="0.25">
      <c r="C241" t="s">
        <v>55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1369058.3813427684</v>
      </c>
      <c r="J241" s="9">
        <v>1564586.575714577</v>
      </c>
      <c r="K241" s="9">
        <v>1669587.7040303112</v>
      </c>
      <c r="L241" s="9">
        <v>1341934.7102980297</v>
      </c>
      <c r="M241" s="9">
        <v>0</v>
      </c>
      <c r="N241" s="9">
        <v>0</v>
      </c>
      <c r="O241" s="9">
        <v>0</v>
      </c>
      <c r="P241" s="39">
        <f t="shared" ref="P241:P245" si="32">SUM(D241:O241)</f>
        <v>5945167.3713856861</v>
      </c>
      <c r="Q241" s="78">
        <v>1.0011999999999998E-2</v>
      </c>
    </row>
    <row r="242" spans="1:17" x14ac:dyDescent="0.25">
      <c r="C242" t="s">
        <v>56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82575.046905283278</v>
      </c>
      <c r="J242" s="9">
        <v>112546.36052921531</v>
      </c>
      <c r="K242" s="9">
        <v>58703.125263368682</v>
      </c>
      <c r="L242" s="9">
        <v>8782.9818829258238</v>
      </c>
      <c r="M242" s="9">
        <v>0</v>
      </c>
      <c r="N242" s="9">
        <v>0</v>
      </c>
      <c r="O242" s="9">
        <v>0</v>
      </c>
      <c r="P242" s="39">
        <f t="shared" si="32"/>
        <v>262607.5145807931</v>
      </c>
      <c r="Q242" s="78">
        <v>9.6110000000000015E-3</v>
      </c>
    </row>
    <row r="243" spans="1:17" x14ac:dyDescent="0.25">
      <c r="C243" t="s">
        <v>63</v>
      </c>
      <c r="D243" s="9">
        <v>129075.81709727261</v>
      </c>
      <c r="E243" s="9">
        <v>188293.54111963924</v>
      </c>
      <c r="F243" s="9">
        <v>277340.70877103583</v>
      </c>
      <c r="G243" s="9">
        <v>454356.60495629458</v>
      </c>
      <c r="H243" s="9">
        <v>588232.78008512734</v>
      </c>
      <c r="I243" s="9">
        <v>0</v>
      </c>
      <c r="J243" s="9">
        <v>0</v>
      </c>
      <c r="K243" s="9">
        <v>0</v>
      </c>
      <c r="L243" s="9">
        <v>0</v>
      </c>
      <c r="M243" s="9">
        <v>679580.9454626292</v>
      </c>
      <c r="N243" s="9">
        <v>504211.61337105458</v>
      </c>
      <c r="O243" s="9">
        <v>307665.24267231452</v>
      </c>
      <c r="P243" s="39">
        <f t="shared" si="32"/>
        <v>3128757.253535368</v>
      </c>
      <c r="Q243" s="78">
        <v>1.8269999999999995E-2</v>
      </c>
    </row>
    <row r="244" spans="1:17" x14ac:dyDescent="0.25">
      <c r="C244" t="s">
        <v>58</v>
      </c>
      <c r="D244" s="9">
        <v>330667.33876238862</v>
      </c>
      <c r="E244" s="9">
        <v>401308.46184817696</v>
      </c>
      <c r="F244" s="9">
        <v>493410.15830168768</v>
      </c>
      <c r="G244" s="9">
        <v>747086.16761992045</v>
      </c>
      <c r="H244" s="9">
        <v>943999.40065958118</v>
      </c>
      <c r="I244" s="9">
        <v>0</v>
      </c>
      <c r="J244" s="9">
        <v>0</v>
      </c>
      <c r="K244" s="9">
        <v>0</v>
      </c>
      <c r="L244" s="9">
        <v>0</v>
      </c>
      <c r="M244" s="9">
        <v>998002.30430073105</v>
      </c>
      <c r="N244" s="9">
        <v>878012.94410256762</v>
      </c>
      <c r="O244" s="9">
        <v>619147.40786238806</v>
      </c>
      <c r="P244" s="39">
        <f t="shared" si="32"/>
        <v>5411634.1834574416</v>
      </c>
      <c r="Q244" s="78">
        <v>1.8130000000000007E-2</v>
      </c>
    </row>
    <row r="245" spans="1:17" x14ac:dyDescent="0.25">
      <c r="C245" t="s">
        <v>59</v>
      </c>
      <c r="D245" s="9">
        <v>21423.63950713415</v>
      </c>
      <c r="E245" s="9">
        <v>54241.626375813146</v>
      </c>
      <c r="F245" s="9">
        <v>113047.97462611822</v>
      </c>
      <c r="G245" s="9">
        <v>246221.1270376847</v>
      </c>
      <c r="H245" s="9">
        <v>407408.93894641113</v>
      </c>
      <c r="I245" s="9">
        <v>0</v>
      </c>
      <c r="J245" s="9">
        <v>0</v>
      </c>
      <c r="K245" s="9">
        <v>0</v>
      </c>
      <c r="L245" s="9">
        <v>0</v>
      </c>
      <c r="M245" s="9">
        <v>143416.89502428431</v>
      </c>
      <c r="N245" s="9">
        <v>33095.374958810069</v>
      </c>
      <c r="O245" s="9">
        <v>6021.0608552589429</v>
      </c>
      <c r="P245" s="39">
        <f t="shared" si="32"/>
        <v>1024876.6373315147</v>
      </c>
      <c r="Q245" s="78">
        <v>1.8018000000000003E-2</v>
      </c>
    </row>
    <row r="246" spans="1:17" x14ac:dyDescent="0.25">
      <c r="C246" s="8" t="s">
        <v>77</v>
      </c>
      <c r="D246" s="15">
        <v>481166.79536679538</v>
      </c>
      <c r="E246" s="15">
        <v>643843.62934362935</v>
      </c>
      <c r="F246" s="15">
        <v>883798.84169884177</v>
      </c>
      <c r="G246" s="15">
        <v>1447663.8996138996</v>
      </c>
      <c r="H246" s="15">
        <v>1939641.1196911198</v>
      </c>
      <c r="I246" s="15">
        <v>1957896.525096525</v>
      </c>
      <c r="J246" s="15">
        <v>2331099.2277992279</v>
      </c>
      <c r="K246" s="15">
        <v>2427138.996138996</v>
      </c>
      <c r="L246" s="15">
        <v>1883483.9768339768</v>
      </c>
      <c r="M246" s="15">
        <v>1821000.1447876445</v>
      </c>
      <c r="N246" s="15">
        <v>1415319.9324324324</v>
      </c>
      <c r="O246" s="32">
        <v>932833.71138996142</v>
      </c>
      <c r="P246" s="16">
        <f>SUM(D246:O246)</f>
        <v>18164886.800193049</v>
      </c>
      <c r="Q246" s="78"/>
    </row>
    <row r="247" spans="1:17" x14ac:dyDescent="0.25">
      <c r="C247" s="17" t="s">
        <v>18</v>
      </c>
      <c r="D247" s="18">
        <f>SUMPRODUCT(D240:D245,$Q$240:$Q$245)</f>
        <v>8739.2251667688215</v>
      </c>
      <c r="E247" s="18">
        <f t="shared" ref="E247:O247" si="33">SUMPRODUCT(E240:E245,$Q$240:$Q$245)</f>
        <v>11693.171033602661</v>
      </c>
      <c r="F247" s="18">
        <f t="shared" si="33"/>
        <v>16049.439326069823</v>
      </c>
      <c r="G247" s="18">
        <f t="shared" si="33"/>
        <v>26282.179658465662</v>
      </c>
      <c r="H247" s="18">
        <f t="shared" si="33"/>
        <v>35202.416288049921</v>
      </c>
      <c r="I247" s="18">
        <f t="shared" si="33"/>
        <v>19569.347415457389</v>
      </c>
      <c r="J247" s="18">
        <f t="shared" si="33"/>
        <v>23293.83437815365</v>
      </c>
      <c r="K247" s="18">
        <f t="shared" si="33"/>
        <v>24276.975676113012</v>
      </c>
      <c r="L247" s="18">
        <f t="shared" si="33"/>
        <v>18853.919600326717</v>
      </c>
      <c r="M247" s="18">
        <f t="shared" si="33"/>
        <v>33093.811265122044</v>
      </c>
      <c r="N247" s="18">
        <f t="shared" si="33"/>
        <v>25726.63331887656</v>
      </c>
      <c r="O247" s="18">
        <f t="shared" si="33"/>
        <v>16954.67396265834</v>
      </c>
      <c r="P247" s="20">
        <f>SUM(D247:O247)</f>
        <v>259735.62708966457</v>
      </c>
      <c r="Q247" s="78"/>
    </row>
    <row r="248" spans="1:17" x14ac:dyDescent="0.25">
      <c r="C248" s="8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10"/>
      <c r="P248" s="37"/>
      <c r="Q248" s="78"/>
    </row>
    <row r="249" spans="1:17" x14ac:dyDescent="0.25">
      <c r="C249" s="8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10"/>
      <c r="P249" s="37"/>
      <c r="Q249" s="78"/>
    </row>
    <row r="250" spans="1:17" x14ac:dyDescent="0.25">
      <c r="C250" s="8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10"/>
      <c r="P250" s="37"/>
      <c r="Q250" s="78"/>
    </row>
    <row r="251" spans="1:17" x14ac:dyDescent="0.25">
      <c r="Q251" s="80" t="str">
        <f>Q2</f>
        <v>Rates</v>
      </c>
    </row>
    <row r="252" spans="1:17" x14ac:dyDescent="0.25">
      <c r="A252" s="8" t="s">
        <v>104</v>
      </c>
      <c r="D252" s="5">
        <f t="shared" ref="D252:O252" si="34">D3</f>
        <v>45658</v>
      </c>
      <c r="E252" s="5">
        <f t="shared" si="34"/>
        <v>45689</v>
      </c>
      <c r="F252" s="5">
        <f t="shared" si="34"/>
        <v>45717</v>
      </c>
      <c r="G252" s="5">
        <f t="shared" si="34"/>
        <v>45748</v>
      </c>
      <c r="H252" s="5">
        <f t="shared" si="34"/>
        <v>45778</v>
      </c>
      <c r="I252" s="5">
        <f t="shared" si="34"/>
        <v>45809</v>
      </c>
      <c r="J252" s="5">
        <f t="shared" si="34"/>
        <v>45839</v>
      </c>
      <c r="K252" s="5">
        <f t="shared" si="34"/>
        <v>45870</v>
      </c>
      <c r="L252" s="5">
        <f t="shared" si="34"/>
        <v>45901</v>
      </c>
      <c r="M252" s="5">
        <f t="shared" si="34"/>
        <v>45931</v>
      </c>
      <c r="N252" s="5">
        <f t="shared" si="34"/>
        <v>45962</v>
      </c>
      <c r="O252" s="6">
        <f t="shared" si="34"/>
        <v>45992</v>
      </c>
      <c r="P252" s="7" t="s">
        <v>4</v>
      </c>
      <c r="Q252" s="6" t="s">
        <v>105</v>
      </c>
    </row>
    <row r="254" spans="1:17" x14ac:dyDescent="0.25">
      <c r="A254" s="8" t="s">
        <v>7</v>
      </c>
      <c r="B254" t="s">
        <v>106</v>
      </c>
      <c r="C254" s="8" t="s">
        <v>9</v>
      </c>
      <c r="D254">
        <v>14125.9</v>
      </c>
      <c r="E254">
        <v>14103.7</v>
      </c>
      <c r="F254">
        <v>14140.7</v>
      </c>
      <c r="G254">
        <v>14100</v>
      </c>
      <c r="H254">
        <v>14142.4</v>
      </c>
      <c r="I254">
        <v>14158.6</v>
      </c>
      <c r="J254">
        <v>14165.9</v>
      </c>
      <c r="K254">
        <v>14179.9</v>
      </c>
      <c r="L254">
        <v>14120.3</v>
      </c>
      <c r="M254">
        <v>14145.7</v>
      </c>
      <c r="N254">
        <v>14182.1</v>
      </c>
      <c r="O254" s="1">
        <v>14173.6</v>
      </c>
      <c r="P254" s="2">
        <f t="shared" ref="P254:P297" si="35">SUM(D254:O254)</f>
        <v>169738.80000000002</v>
      </c>
      <c r="Q254" s="78">
        <v>10</v>
      </c>
    </row>
    <row r="255" spans="1:17" x14ac:dyDescent="0.25">
      <c r="C255" s="8" t="s">
        <v>10</v>
      </c>
      <c r="D255" s="12">
        <v>108</v>
      </c>
      <c r="E255" s="12">
        <v>131</v>
      </c>
      <c r="F255" s="12">
        <v>115</v>
      </c>
      <c r="G255" s="12">
        <v>129</v>
      </c>
      <c r="H255" s="12">
        <v>124</v>
      </c>
      <c r="I255" s="12">
        <v>128</v>
      </c>
      <c r="J255" s="12">
        <v>117</v>
      </c>
      <c r="K255" s="12">
        <v>99</v>
      </c>
      <c r="L255" s="12">
        <v>113</v>
      </c>
      <c r="M255" s="12">
        <v>103</v>
      </c>
      <c r="N255" s="12">
        <v>77</v>
      </c>
      <c r="O255" s="13">
        <v>87</v>
      </c>
      <c r="P255" s="2">
        <f t="shared" si="35"/>
        <v>1331</v>
      </c>
      <c r="Q255" s="78">
        <v>3</v>
      </c>
    </row>
    <row r="256" spans="1:17" x14ac:dyDescent="0.25">
      <c r="C256" s="56" t="s">
        <v>107</v>
      </c>
      <c r="D256" s="9">
        <v>12461880.786077011</v>
      </c>
      <c r="E256" s="9">
        <v>12424960.322117241</v>
      </c>
      <c r="F256" s="9">
        <v>12335171.654510068</v>
      </c>
      <c r="G256" s="9">
        <v>10824291.497602813</v>
      </c>
      <c r="H256" s="9">
        <v>9585886.671404561</v>
      </c>
      <c r="I256" s="9">
        <v>9061739.2061682679</v>
      </c>
      <c r="J256" s="9">
        <v>9045927.8661441598</v>
      </c>
      <c r="K256" s="9">
        <v>10002430.952094607</v>
      </c>
      <c r="L256" s="9">
        <v>9860280.6619158704</v>
      </c>
      <c r="M256" s="9">
        <v>8887266.32999162</v>
      </c>
      <c r="N256" s="9">
        <v>10351953.574610837</v>
      </c>
      <c r="O256" s="10">
        <v>11561080.260505036</v>
      </c>
      <c r="P256" s="2">
        <f t="shared" si="35"/>
        <v>126402869.7831421</v>
      </c>
      <c r="Q256" s="78">
        <v>9.7592999999999999E-2</v>
      </c>
    </row>
    <row r="257" spans="1:17" x14ac:dyDescent="0.25">
      <c r="C257" s="56" t="s">
        <v>108</v>
      </c>
      <c r="D257" s="9">
        <v>10974170.406461313</v>
      </c>
      <c r="E257" s="9">
        <v>10833932.047067804</v>
      </c>
      <c r="F257" s="9">
        <v>8221868.0173477931</v>
      </c>
      <c r="G257" s="9">
        <v>3917995.867701327</v>
      </c>
      <c r="H257" s="9">
        <v>2474016.4741393914</v>
      </c>
      <c r="I257" s="9">
        <v>2078883.6826675239</v>
      </c>
      <c r="J257" s="9">
        <v>3938459.4588973843</v>
      </c>
      <c r="K257" s="9">
        <v>5689566.8341406882</v>
      </c>
      <c r="L257" s="9">
        <v>3031726.6143338233</v>
      </c>
      <c r="M257" s="9">
        <v>1682333.3303931986</v>
      </c>
      <c r="N257" s="9">
        <v>3754688.9318100787</v>
      </c>
      <c r="O257" s="10">
        <v>8747388.9909847621</v>
      </c>
      <c r="P257" s="2">
        <f t="shared" si="35"/>
        <v>65345030.655945085</v>
      </c>
      <c r="Q257" s="78">
        <v>0.114014</v>
      </c>
    </row>
    <row r="258" spans="1:17" x14ac:dyDescent="0.25">
      <c r="C258" s="8" t="s">
        <v>17</v>
      </c>
      <c r="D258" s="15">
        <v>23436051.192538325</v>
      </c>
      <c r="E258" s="15">
        <v>23258892.369185045</v>
      </c>
      <c r="F258" s="15">
        <v>20557039.67185786</v>
      </c>
      <c r="G258" s="15">
        <v>14742287.36530414</v>
      </c>
      <c r="H258" s="15">
        <v>12059903.145543953</v>
      </c>
      <c r="I258" s="15">
        <v>11140622.888835791</v>
      </c>
      <c r="J258" s="15">
        <v>12984387.325041544</v>
      </c>
      <c r="K258" s="15">
        <v>15691997.786235295</v>
      </c>
      <c r="L258" s="15">
        <v>12892007.276249694</v>
      </c>
      <c r="M258" s="15">
        <v>10569599.660384819</v>
      </c>
      <c r="N258" s="15">
        <v>14106642.506420916</v>
      </c>
      <c r="O258" s="32">
        <v>20308469.251489796</v>
      </c>
      <c r="P258" s="16">
        <f>SUM(D258:O258)</f>
        <v>191747900.43908718</v>
      </c>
      <c r="Q258" s="78"/>
    </row>
    <row r="259" spans="1:17" x14ac:dyDescent="0.25">
      <c r="C259" s="17" t="s">
        <v>18</v>
      </c>
      <c r="D259" s="18">
        <f t="shared" ref="D259:O259" si="36">SUMPRODUCT(D254:D257,$Q254:$Q257)+$Q259*D258</f>
        <v>2608984.3962778943</v>
      </c>
      <c r="E259" s="18">
        <f t="shared" si="36"/>
        <v>2589239.0811307766</v>
      </c>
      <c r="F259" s="18">
        <f t="shared" si="36"/>
        <v>2282986.4674084922</v>
      </c>
      <c r="G259" s="18">
        <f t="shared" si="36"/>
        <v>1644468.4609856503</v>
      </c>
      <c r="H259" s="18">
        <f t="shared" si="36"/>
        <v>1359383.9522049138</v>
      </c>
      <c r="I259" s="18">
        <f t="shared" si="36"/>
        <v>1263354.1585432347</v>
      </c>
      <c r="J259" s="18">
        <f t="shared" si="36"/>
        <v>1473868.7549873334</v>
      </c>
      <c r="K259" s="18">
        <f t="shared" si="36"/>
        <v>1766953.5169354854</v>
      </c>
      <c r="L259" s="18">
        <f t="shared" si="36"/>
        <v>1449495.6488450123</v>
      </c>
      <c r="M259" s="18">
        <f t="shared" si="36"/>
        <v>1200910.5352743224</v>
      </c>
      <c r="N259" s="18">
        <f t="shared" si="36"/>
        <v>1580417.3090783898</v>
      </c>
      <c r="O259" s="19">
        <f t="shared" si="36"/>
        <v>2267602.3142816047</v>
      </c>
      <c r="P259" s="20">
        <f t="shared" si="35"/>
        <v>21487664.595953107</v>
      </c>
      <c r="Q259" s="78">
        <v>0</v>
      </c>
    </row>
    <row r="260" spans="1:17" x14ac:dyDescent="0.25">
      <c r="P260" s="21"/>
      <c r="Q260" s="78"/>
    </row>
    <row r="261" spans="1:17" x14ac:dyDescent="0.25">
      <c r="A261" s="8" t="s">
        <v>24</v>
      </c>
      <c r="B261" t="s">
        <v>106</v>
      </c>
      <c r="C261" s="8" t="s">
        <v>9</v>
      </c>
      <c r="D261" s="9">
        <v>5</v>
      </c>
      <c r="E261" s="9">
        <v>5</v>
      </c>
      <c r="F261" s="9">
        <v>5</v>
      </c>
      <c r="G261" s="9">
        <v>5</v>
      </c>
      <c r="H261" s="9">
        <v>5</v>
      </c>
      <c r="I261" s="9">
        <v>5</v>
      </c>
      <c r="J261" s="9">
        <v>5</v>
      </c>
      <c r="K261" s="9">
        <v>5</v>
      </c>
      <c r="L261" s="9">
        <v>5</v>
      </c>
      <c r="M261" s="9">
        <v>5</v>
      </c>
      <c r="N261" s="9">
        <v>5</v>
      </c>
      <c r="O261" s="10">
        <v>5</v>
      </c>
      <c r="P261" s="37">
        <f>SUM(D261:O261)</f>
        <v>60</v>
      </c>
      <c r="Q261" s="78">
        <v>10</v>
      </c>
    </row>
    <row r="262" spans="1:17" x14ac:dyDescent="0.25">
      <c r="C262" s="8" t="s">
        <v>10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1</v>
      </c>
      <c r="M262" s="12">
        <v>0</v>
      </c>
      <c r="N262" s="12">
        <v>0</v>
      </c>
      <c r="O262" s="13">
        <v>0</v>
      </c>
      <c r="P262" s="38">
        <f t="shared" ref="P262:P266" si="37">SUM(D262:O262)</f>
        <v>1</v>
      </c>
      <c r="Q262" s="78">
        <v>3</v>
      </c>
    </row>
    <row r="263" spans="1:17" x14ac:dyDescent="0.25">
      <c r="C263" t="s">
        <v>25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481.24676071704431</v>
      </c>
      <c r="J263" s="9">
        <v>1143.3319480264156</v>
      </c>
      <c r="K263" s="9">
        <v>1287.7166682329575</v>
      </c>
      <c r="L263" s="9">
        <v>929.22417171031293</v>
      </c>
      <c r="M263" s="9">
        <v>387.42789415125418</v>
      </c>
      <c r="N263" s="9">
        <v>0</v>
      </c>
      <c r="O263" s="10">
        <v>0</v>
      </c>
      <c r="P263" s="37">
        <f t="shared" si="37"/>
        <v>4228.9474428379845</v>
      </c>
      <c r="Q263" s="78">
        <v>0.14122799999999999</v>
      </c>
    </row>
    <row r="264" spans="1:17" x14ac:dyDescent="0.25">
      <c r="C264" t="s">
        <v>27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2421.726941881283</v>
      </c>
      <c r="J264" s="9">
        <v>5378.1548991735453</v>
      </c>
      <c r="K264" s="9">
        <v>6290.1093380527691</v>
      </c>
      <c r="L264" s="9">
        <v>5030.6263015143631</v>
      </c>
      <c r="M264" s="9">
        <v>2409.2577847474176</v>
      </c>
      <c r="N264" s="9">
        <v>0</v>
      </c>
      <c r="O264" s="10">
        <v>0</v>
      </c>
      <c r="P264" s="37">
        <f t="shared" si="37"/>
        <v>21529.875265369377</v>
      </c>
      <c r="Q264" s="78">
        <v>0.12815399999999999</v>
      </c>
    </row>
    <row r="265" spans="1:17" x14ac:dyDescent="0.25">
      <c r="C265" t="s">
        <v>28</v>
      </c>
      <c r="D265" s="9">
        <v>4048.7787246839848</v>
      </c>
      <c r="E265" s="9">
        <v>3591.8491300808646</v>
      </c>
      <c r="F265" s="9">
        <v>3570.9581884494673</v>
      </c>
      <c r="G265" s="9">
        <v>2270.913140762781</v>
      </c>
      <c r="H265" s="9">
        <v>1839.0827463444209</v>
      </c>
      <c r="I265" s="9">
        <v>792.80826667479096</v>
      </c>
      <c r="J265" s="9">
        <v>0</v>
      </c>
      <c r="K265" s="9">
        <v>0</v>
      </c>
      <c r="L265" s="9">
        <v>0</v>
      </c>
      <c r="M265" s="9">
        <v>452.08087916739271</v>
      </c>
      <c r="N265" s="9">
        <v>2009.1798778655743</v>
      </c>
      <c r="O265" s="10">
        <v>3348.9149450594932</v>
      </c>
      <c r="P265" s="37">
        <f t="shared" si="37"/>
        <v>21924.565899088768</v>
      </c>
      <c r="Q265" s="78">
        <v>0.101108</v>
      </c>
    </row>
    <row r="266" spans="1:17" x14ac:dyDescent="0.25">
      <c r="C266" t="s">
        <v>29</v>
      </c>
      <c r="D266" s="9">
        <v>14409.202256911509</v>
      </c>
      <c r="E266" s="9">
        <v>11459.894910056753</v>
      </c>
      <c r="F266" s="9">
        <v>12042.001393380669</v>
      </c>
      <c r="G266" s="9">
        <v>7418.9659184058819</v>
      </c>
      <c r="H266" s="9">
        <v>5827.7177425305654</v>
      </c>
      <c r="I266" s="9">
        <v>2989.5042562758399</v>
      </c>
      <c r="J266" s="9">
        <v>0</v>
      </c>
      <c r="K266" s="9">
        <v>0</v>
      </c>
      <c r="L266" s="9">
        <v>0</v>
      </c>
      <c r="M266" s="9">
        <v>1565.0727731940315</v>
      </c>
      <c r="N266" s="9">
        <v>6303.0699253437479</v>
      </c>
      <c r="O266" s="10">
        <v>10958.765620681392</v>
      </c>
      <c r="P266" s="37">
        <f t="shared" si="37"/>
        <v>72974.194796780386</v>
      </c>
      <c r="Q266" s="78">
        <v>8.9661000000000005E-2</v>
      </c>
    </row>
    <row r="267" spans="1:17" x14ac:dyDescent="0.25">
      <c r="C267" s="8" t="s">
        <v>17</v>
      </c>
      <c r="D267" s="15">
        <v>18457.980981595494</v>
      </c>
      <c r="E267" s="15">
        <v>15051.744040137617</v>
      </c>
      <c r="F267" s="15">
        <v>15612.959581830137</v>
      </c>
      <c r="G267" s="15">
        <v>9689.8790591686629</v>
      </c>
      <c r="H267" s="15">
        <v>7666.8004888749856</v>
      </c>
      <c r="I267" s="15">
        <v>6685.2862255489581</v>
      </c>
      <c r="J267" s="15">
        <v>6521.4868471999607</v>
      </c>
      <c r="K267" s="15">
        <v>7577.8260062857262</v>
      </c>
      <c r="L267" s="15">
        <v>5959.8504732246756</v>
      </c>
      <c r="M267" s="15">
        <v>4813.8393312600956</v>
      </c>
      <c r="N267" s="15">
        <v>8312.2498032093226</v>
      </c>
      <c r="O267" s="32">
        <v>14307.680565740886</v>
      </c>
      <c r="P267" s="16">
        <f>SUM(D267:O267)</f>
        <v>120657.58340407653</v>
      </c>
      <c r="Q267" s="78"/>
    </row>
    <row r="268" spans="1:17" x14ac:dyDescent="0.25">
      <c r="C268" s="17" t="s">
        <v>18</v>
      </c>
      <c r="D268" s="18">
        <f>SUMPRODUCT(D261:D266,$Q$261:$Q$266)+D267*$Q$268</f>
        <v>1751.3074028522913</v>
      </c>
      <c r="E268" s="18">
        <f t="shared" ref="E268:N268" si="38">SUMPRODUCT(E261:E266,$Q$261:$Q$266)+E267*$Q$268</f>
        <v>1440.6703193748147</v>
      </c>
      <c r="F268" s="18">
        <f t="shared" si="38"/>
        <v>1490.750327449653</v>
      </c>
      <c r="G268" s="18">
        <f t="shared" si="38"/>
        <v>944.79938904643313</v>
      </c>
      <c r="H268" s="18">
        <f t="shared" si="38"/>
        <v>758.46497883042468</v>
      </c>
      <c r="I268" s="18">
        <f t="shared" si="38"/>
        <v>776.5207113813035</v>
      </c>
      <c r="J268" s="18">
        <f t="shared" si="38"/>
        <v>900.70254730456111</v>
      </c>
      <c r="K268" s="18">
        <f t="shared" si="38"/>
        <v>1037.9643217300186</v>
      </c>
      <c r="L268" s="18">
        <f t="shared" si="38"/>
        <v>828.92735436657563</v>
      </c>
      <c r="M268" s="18">
        <f t="shared" si="38"/>
        <v>599.5066722299207</v>
      </c>
      <c r="N268" s="18">
        <f t="shared" si="38"/>
        <v>818.28371166747831</v>
      </c>
      <c r="O268" s="19">
        <f>SUMPRODUCT(O261:O266,$Q$261:$Q$266)+O267*$Q$268</f>
        <v>1371.1759765809898</v>
      </c>
      <c r="P268" s="20">
        <f>SUM(D268:O268)</f>
        <v>12719.073712814463</v>
      </c>
      <c r="Q268" s="78">
        <v>0</v>
      </c>
    </row>
    <row r="269" spans="1:17" x14ac:dyDescent="0.25">
      <c r="P269" s="21"/>
    </row>
    <row r="270" spans="1:17" x14ac:dyDescent="0.25">
      <c r="A270" s="8" t="s">
        <v>38</v>
      </c>
      <c r="B270" t="s">
        <v>106</v>
      </c>
      <c r="C270" s="8" t="s">
        <v>109</v>
      </c>
      <c r="D270" s="57">
        <f>D272-D271</f>
        <v>2335.1173115556089</v>
      </c>
      <c r="E270" s="57">
        <f t="shared" ref="E270:J270" si="39">E272-E271</f>
        <v>2319.2605377156228</v>
      </c>
      <c r="F270" s="57">
        <f t="shared" si="39"/>
        <v>2322.6585995903456</v>
      </c>
      <c r="G270" s="57">
        <f t="shared" si="39"/>
        <v>2338.1538668022094</v>
      </c>
      <c r="H270" s="57">
        <f t="shared" si="39"/>
        <v>2394.5098432174018</v>
      </c>
      <c r="I270" s="57">
        <f t="shared" si="39"/>
        <v>2353.5255466880585</v>
      </c>
      <c r="J270" s="57">
        <f t="shared" si="39"/>
        <v>2338.2545436832088</v>
      </c>
      <c r="K270" s="57">
        <f>K272-K271</f>
        <v>2354.9215034241415</v>
      </c>
      <c r="L270" s="57">
        <f t="shared" ref="L270:O270" si="40">L272-L271</f>
        <v>2357.9720896467275</v>
      </c>
      <c r="M270" s="57">
        <f t="shared" si="40"/>
        <v>2357.0765636327751</v>
      </c>
      <c r="N270" s="57">
        <f t="shared" si="40"/>
        <v>2362.6111615555019</v>
      </c>
      <c r="O270" s="58">
        <f t="shared" si="40"/>
        <v>2345.053431342425</v>
      </c>
      <c r="P270" s="59">
        <f t="shared" si="35"/>
        <v>28179.114998854027</v>
      </c>
      <c r="Q270" s="78">
        <v>9.5</v>
      </c>
    </row>
    <row r="271" spans="1:17" x14ac:dyDescent="0.25">
      <c r="C271" s="8" t="s">
        <v>110</v>
      </c>
      <c r="D271" s="57">
        <v>396.48268844439116</v>
      </c>
      <c r="E271" s="57">
        <v>415.43946228437687</v>
      </c>
      <c r="F271" s="57">
        <v>410.64140040965452</v>
      </c>
      <c r="G271" s="57">
        <v>408.84613319779061</v>
      </c>
      <c r="H271" s="57">
        <v>411.59015678259817</v>
      </c>
      <c r="I271" s="57">
        <v>414.97445331194137</v>
      </c>
      <c r="J271" s="57">
        <v>414.44545631679102</v>
      </c>
      <c r="K271" s="57">
        <v>417.87849657585843</v>
      </c>
      <c r="L271" s="57">
        <v>415.32791035327273</v>
      </c>
      <c r="M271" s="57">
        <v>415.92343636722478</v>
      </c>
      <c r="N271" s="57">
        <v>416.18883844449851</v>
      </c>
      <c r="O271" s="58">
        <v>414.84656865757501</v>
      </c>
      <c r="P271" s="59">
        <f t="shared" si="35"/>
        <v>4952.5850011459725</v>
      </c>
      <c r="Q271" s="78">
        <v>19</v>
      </c>
    </row>
    <row r="272" spans="1:17" x14ac:dyDescent="0.25">
      <c r="C272" s="8" t="s">
        <v>111</v>
      </c>
      <c r="D272" s="57">
        <v>2731.6</v>
      </c>
      <c r="E272" s="57">
        <v>2734.7</v>
      </c>
      <c r="F272" s="57">
        <v>2733.3</v>
      </c>
      <c r="G272" s="57">
        <v>2747</v>
      </c>
      <c r="H272" s="57">
        <v>2806.1</v>
      </c>
      <c r="I272" s="57">
        <v>2768.5</v>
      </c>
      <c r="J272" s="57">
        <v>2752.7</v>
      </c>
      <c r="K272" s="57">
        <v>2772.8</v>
      </c>
      <c r="L272" s="57">
        <v>2773.3</v>
      </c>
      <c r="M272" s="57">
        <v>2773</v>
      </c>
      <c r="N272" s="57">
        <v>2778.8</v>
      </c>
      <c r="O272" s="58">
        <v>2759.9</v>
      </c>
      <c r="P272" s="59">
        <f t="shared" si="35"/>
        <v>33131.699999999997</v>
      </c>
      <c r="Q272" s="78"/>
    </row>
    <row r="273" spans="1:17" x14ac:dyDescent="0.25">
      <c r="C273" s="8" t="s">
        <v>10</v>
      </c>
      <c r="D273" s="12">
        <v>8</v>
      </c>
      <c r="E273" s="12">
        <v>11</v>
      </c>
      <c r="F273" s="12">
        <v>5</v>
      </c>
      <c r="G273" s="12">
        <v>6</v>
      </c>
      <c r="H273" s="12">
        <v>4</v>
      </c>
      <c r="I273" s="12">
        <v>3</v>
      </c>
      <c r="J273" s="12">
        <v>2</v>
      </c>
      <c r="K273" s="12">
        <v>7</v>
      </c>
      <c r="L273" s="12">
        <v>10</v>
      </c>
      <c r="M273" s="12">
        <v>8</v>
      </c>
      <c r="N273" s="12">
        <v>7</v>
      </c>
      <c r="O273" s="13">
        <v>12</v>
      </c>
      <c r="P273" s="38">
        <f t="shared" si="35"/>
        <v>83</v>
      </c>
      <c r="Q273" s="78">
        <v>3</v>
      </c>
    </row>
    <row r="274" spans="1:17" x14ac:dyDescent="0.25">
      <c r="C274" t="s">
        <v>112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287599.28302593657</v>
      </c>
      <c r="J274" s="9">
        <v>707050.85176108731</v>
      </c>
      <c r="K274" s="9">
        <v>728434.07021714747</v>
      </c>
      <c r="L274" s="9">
        <v>756887.15529705712</v>
      </c>
      <c r="M274" s="9">
        <v>406190.40825589496</v>
      </c>
      <c r="N274" s="9">
        <v>0</v>
      </c>
      <c r="O274" s="10">
        <v>0</v>
      </c>
      <c r="P274" s="37">
        <f t="shared" si="35"/>
        <v>2886161.7685571238</v>
      </c>
      <c r="Q274" s="78">
        <v>9.7921999999999995E-2</v>
      </c>
    </row>
    <row r="275" spans="1:17" x14ac:dyDescent="0.25">
      <c r="C275" t="s">
        <v>40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254261.02606362419</v>
      </c>
      <c r="J275" s="9">
        <v>903366.95053962478</v>
      </c>
      <c r="K275" s="9">
        <v>1050479.4272125256</v>
      </c>
      <c r="L275" s="9">
        <v>819869.32523949118</v>
      </c>
      <c r="M275" s="9">
        <v>362033.61655563902</v>
      </c>
      <c r="N275" s="9">
        <v>0</v>
      </c>
      <c r="O275" s="10">
        <v>0</v>
      </c>
      <c r="P275" s="37">
        <f t="shared" si="35"/>
        <v>3390010.345610905</v>
      </c>
      <c r="Q275" s="78">
        <v>0.12138699999999999</v>
      </c>
    </row>
    <row r="276" spans="1:17" x14ac:dyDescent="0.25">
      <c r="C276" t="s">
        <v>113</v>
      </c>
      <c r="D276" s="9">
        <v>835323.57329907466</v>
      </c>
      <c r="E276" s="9">
        <v>862654.46245871775</v>
      </c>
      <c r="F276" s="9">
        <v>855983.10003985022</v>
      </c>
      <c r="G276" s="9">
        <v>770457.09237456357</v>
      </c>
      <c r="H276" s="9">
        <v>738946.66142932512</v>
      </c>
      <c r="I276" s="9">
        <v>424388.97711127903</v>
      </c>
      <c r="J276" s="9">
        <v>0</v>
      </c>
      <c r="K276" s="9">
        <v>0</v>
      </c>
      <c r="L276" s="9">
        <v>0</v>
      </c>
      <c r="M276" s="9">
        <v>316435.63727375609</v>
      </c>
      <c r="N276" s="9">
        <v>763889.79582443228</v>
      </c>
      <c r="O276" s="10">
        <v>824501.12089177012</v>
      </c>
      <c r="P276" s="37">
        <f t="shared" si="35"/>
        <v>6392580.4207027685</v>
      </c>
      <c r="Q276" s="78">
        <v>9.7921999999999995E-2</v>
      </c>
    </row>
    <row r="277" spans="1:17" x14ac:dyDescent="0.25">
      <c r="C277" t="s">
        <v>42</v>
      </c>
      <c r="D277" s="9">
        <v>1077394.5532832914</v>
      </c>
      <c r="E277" s="9">
        <v>1162453.7202309978</v>
      </c>
      <c r="F277" s="9">
        <v>1007312.2632518864</v>
      </c>
      <c r="G277" s="9">
        <v>683789.62421000458</v>
      </c>
      <c r="H277" s="9">
        <v>562325.22649624303</v>
      </c>
      <c r="I277" s="9">
        <v>381222.25358603214</v>
      </c>
      <c r="J277" s="9">
        <v>0</v>
      </c>
      <c r="K277" s="9">
        <v>0</v>
      </c>
      <c r="L277" s="9">
        <v>0</v>
      </c>
      <c r="M277" s="9">
        <v>275935.14855127322</v>
      </c>
      <c r="N277" s="9">
        <v>878868.22347675206</v>
      </c>
      <c r="O277" s="10">
        <v>1209750.4276517928</v>
      </c>
      <c r="P277" s="37">
        <f t="shared" si="35"/>
        <v>7239051.4407382738</v>
      </c>
      <c r="Q277" s="78">
        <v>0.112428</v>
      </c>
    </row>
    <row r="278" spans="1:17" x14ac:dyDescent="0.25">
      <c r="C278" s="8" t="s">
        <v>17</v>
      </c>
      <c r="D278" s="15">
        <v>1912718.1265823659</v>
      </c>
      <c r="E278" s="15">
        <v>2025108.1826897154</v>
      </c>
      <c r="F278" s="15">
        <v>1863295.3632917367</v>
      </c>
      <c r="G278" s="15">
        <v>1454246.7165845684</v>
      </c>
      <c r="H278" s="15">
        <v>1301271.8879255683</v>
      </c>
      <c r="I278" s="15">
        <v>1347471.5397868718</v>
      </c>
      <c r="J278" s="15">
        <v>1610417.8023007123</v>
      </c>
      <c r="K278" s="15">
        <v>1778913.4974296731</v>
      </c>
      <c r="L278" s="15">
        <v>1576756.4805365482</v>
      </c>
      <c r="M278" s="15">
        <v>1360594.8106365635</v>
      </c>
      <c r="N278" s="15">
        <v>1642758.0193011845</v>
      </c>
      <c r="O278" s="32">
        <v>2034251.5485435626</v>
      </c>
      <c r="P278" s="16">
        <f t="shared" si="35"/>
        <v>19907803.975609068</v>
      </c>
      <c r="Q278" s="78"/>
    </row>
    <row r="279" spans="1:17" x14ac:dyDescent="0.25">
      <c r="C279" s="17" t="s">
        <v>18</v>
      </c>
      <c r="D279" s="18">
        <f t="shared" ref="D279:O279" si="41">SUMPRODUCT(D270:D277,$Q270:$Q277)+$Q279*D278</f>
        <v>232666.65532134759</v>
      </c>
      <c r="E279" s="18">
        <f t="shared" si="41"/>
        <v>245124.52202271475</v>
      </c>
      <c r="F279" s="18">
        <f t="shared" si="41"/>
        <v>226952.12355887701</v>
      </c>
      <c r="G279" s="18">
        <f t="shared" si="41"/>
        <v>182320.33753556342</v>
      </c>
      <c r="H279" s="18">
        <f t="shared" si="41"/>
        <v>166160.29203443666</v>
      </c>
      <c r="I279" s="18">
        <f t="shared" si="41"/>
        <v>173695.36041257545</v>
      </c>
      <c r="J279" s="18">
        <f t="shared" si="41"/>
        <v>208986.71936631211</v>
      </c>
      <c r="K279" s="18">
        <f t="shared" si="41"/>
        <v>229176.71297232099</v>
      </c>
      <c r="L279" s="18">
        <f t="shared" si="41"/>
        <v>203959.34695220063</v>
      </c>
      <c r="M279" s="18">
        <f t="shared" si="41"/>
        <v>176048.77177000503</v>
      </c>
      <c r="N279" s="18">
        <f t="shared" si="41"/>
        <v>203984.40718098707</v>
      </c>
      <c r="O279" s="19">
        <f t="shared" si="41"/>
        <v>246942.71224224663</v>
      </c>
      <c r="P279" s="20">
        <f t="shared" si="35"/>
        <v>2496017.9613695876</v>
      </c>
      <c r="Q279" s="78">
        <v>0</v>
      </c>
    </row>
    <row r="280" spans="1:17" x14ac:dyDescent="0.25">
      <c r="P280" s="21"/>
      <c r="Q280" s="78"/>
    </row>
    <row r="281" spans="1:17" x14ac:dyDescent="0.25">
      <c r="A281" s="8" t="s">
        <v>45</v>
      </c>
      <c r="B281" t="s">
        <v>106</v>
      </c>
      <c r="C281" s="8" t="s">
        <v>109</v>
      </c>
      <c r="D281" s="57">
        <f>D283-D282</f>
        <v>450.37176061579368</v>
      </c>
      <c r="E281" s="57">
        <f t="shared" ref="E281:J281" si="42">E283-E282</f>
        <v>452.05755399378762</v>
      </c>
      <c r="F281" s="57">
        <f t="shared" si="42"/>
        <v>454.71885182264612</v>
      </c>
      <c r="G281" s="57">
        <f t="shared" si="42"/>
        <v>468.00976696372607</v>
      </c>
      <c r="H281" s="57">
        <f t="shared" si="42"/>
        <v>457.57150409412907</v>
      </c>
      <c r="I281" s="57">
        <f t="shared" si="42"/>
        <v>458.93776016294851</v>
      </c>
      <c r="J281" s="57">
        <f t="shared" si="42"/>
        <v>466.83054036738253</v>
      </c>
      <c r="K281" s="57">
        <f>K283-K282</f>
        <v>457.93335734310034</v>
      </c>
      <c r="L281" s="57">
        <f t="shared" ref="L281:O281" si="43">L283-L282</f>
        <v>462.44583458209223</v>
      </c>
      <c r="M281" s="57">
        <f t="shared" si="43"/>
        <v>463.24597494675834</v>
      </c>
      <c r="N281" s="57">
        <f t="shared" si="43"/>
        <v>461.99427864118854</v>
      </c>
      <c r="O281" s="58">
        <f t="shared" si="43"/>
        <v>461.89320176531282</v>
      </c>
      <c r="P281" s="59">
        <f t="shared" si="35"/>
        <v>5516.010385298865</v>
      </c>
      <c r="Q281" s="78">
        <v>9.5</v>
      </c>
    </row>
    <row r="282" spans="1:17" x14ac:dyDescent="0.25">
      <c r="C282" s="8" t="s">
        <v>110</v>
      </c>
      <c r="D282" s="57">
        <v>420.62823938420632</v>
      </c>
      <c r="E282" s="57">
        <v>407.94244600621238</v>
      </c>
      <c r="F282" s="57">
        <v>422.68114817735386</v>
      </c>
      <c r="G282" s="57">
        <v>416.19023303627398</v>
      </c>
      <c r="H282" s="57">
        <v>414.12849590587098</v>
      </c>
      <c r="I282" s="57">
        <v>412.16223983705152</v>
      </c>
      <c r="J282" s="57">
        <v>414.86945963261752</v>
      </c>
      <c r="K282" s="57">
        <v>407.66664265689968</v>
      </c>
      <c r="L282" s="57">
        <v>416.15416541790779</v>
      </c>
      <c r="M282" s="57">
        <v>415.55402505324162</v>
      </c>
      <c r="N282" s="57">
        <v>417.00572135881146</v>
      </c>
      <c r="O282" s="58">
        <v>409.7067982346872</v>
      </c>
      <c r="P282" s="59">
        <f t="shared" si="35"/>
        <v>4974.6896147011339</v>
      </c>
      <c r="Q282" s="78">
        <v>19</v>
      </c>
    </row>
    <row r="283" spans="1:17" x14ac:dyDescent="0.25">
      <c r="C283" s="8" t="s">
        <v>111</v>
      </c>
      <c r="D283" s="57">
        <v>871</v>
      </c>
      <c r="E283" s="57">
        <v>860</v>
      </c>
      <c r="F283" s="57">
        <v>877.4</v>
      </c>
      <c r="G283" s="57">
        <v>884.2</v>
      </c>
      <c r="H283" s="57">
        <v>871.7</v>
      </c>
      <c r="I283" s="57">
        <v>871.1</v>
      </c>
      <c r="J283" s="57">
        <v>881.7</v>
      </c>
      <c r="K283" s="57">
        <v>865.6</v>
      </c>
      <c r="L283" s="57">
        <v>878.6</v>
      </c>
      <c r="M283" s="57">
        <v>878.8</v>
      </c>
      <c r="N283" s="57">
        <v>879</v>
      </c>
      <c r="O283" s="58">
        <v>871.6</v>
      </c>
      <c r="P283" s="59">
        <f t="shared" si="35"/>
        <v>10490.7</v>
      </c>
      <c r="Q283" s="78"/>
    </row>
    <row r="284" spans="1:17" x14ac:dyDescent="0.25">
      <c r="C284" s="8" t="s">
        <v>10</v>
      </c>
      <c r="D284" s="12">
        <v>4</v>
      </c>
      <c r="E284" s="12">
        <v>2</v>
      </c>
      <c r="F284" s="12">
        <v>1</v>
      </c>
      <c r="G284" s="12">
        <v>2</v>
      </c>
      <c r="H284" s="12">
        <v>4</v>
      </c>
      <c r="I284" s="12">
        <v>7</v>
      </c>
      <c r="J284" s="12">
        <v>1</v>
      </c>
      <c r="K284" s="12">
        <v>0</v>
      </c>
      <c r="L284" s="12">
        <v>3</v>
      </c>
      <c r="M284" s="12">
        <v>2</v>
      </c>
      <c r="N284" s="12">
        <v>0.6</v>
      </c>
      <c r="O284" s="13">
        <v>1.2</v>
      </c>
      <c r="P284" s="38">
        <f t="shared" si="35"/>
        <v>27.8</v>
      </c>
      <c r="Q284" s="78">
        <v>3</v>
      </c>
    </row>
    <row r="285" spans="1:17" x14ac:dyDescent="0.25">
      <c r="C285" s="8" t="s">
        <v>46</v>
      </c>
      <c r="D285" s="9">
        <v>44131.397001176651</v>
      </c>
      <c r="E285" s="9">
        <v>42155.028566373549</v>
      </c>
      <c r="F285" s="9">
        <v>42284.825142234229</v>
      </c>
      <c r="G285" s="9">
        <v>42024.308330637599</v>
      </c>
      <c r="H285" s="9">
        <v>40010.015307500311</v>
      </c>
      <c r="I285" s="9">
        <v>39389.313185874227</v>
      </c>
      <c r="J285" s="9">
        <v>42561.544824310986</v>
      </c>
      <c r="K285" s="9">
        <v>40207.756958631282</v>
      </c>
      <c r="L285" s="9">
        <v>39850.902008133162</v>
      </c>
      <c r="M285" s="9">
        <v>43338.589204028976</v>
      </c>
      <c r="N285" s="9">
        <v>43114.040586389216</v>
      </c>
      <c r="O285" s="10">
        <v>42991.682126170672</v>
      </c>
      <c r="P285" s="37">
        <f t="shared" si="35"/>
        <v>502059.40324146079</v>
      </c>
      <c r="Q285" s="78">
        <v>1.21</v>
      </c>
    </row>
    <row r="286" spans="1:17" x14ac:dyDescent="0.25">
      <c r="C286" t="s">
        <v>47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9667.1626540557572</v>
      </c>
      <c r="J286" s="9">
        <v>27646.572790086211</v>
      </c>
      <c r="K286" s="9">
        <v>28324.829901512156</v>
      </c>
      <c r="L286" s="9">
        <v>28142.436975498247</v>
      </c>
      <c r="M286" s="9">
        <v>18194.149644345041</v>
      </c>
      <c r="N286" s="9">
        <v>-4.5036763536285367</v>
      </c>
      <c r="O286" s="10">
        <v>0</v>
      </c>
      <c r="P286" s="37">
        <f t="shared" si="35"/>
        <v>111970.64828914378</v>
      </c>
      <c r="Q286" s="78">
        <v>6.95</v>
      </c>
    </row>
    <row r="287" spans="1:17" x14ac:dyDescent="0.25">
      <c r="C287" t="s">
        <v>48</v>
      </c>
      <c r="D287" s="9">
        <v>33371.394206623954</v>
      </c>
      <c r="E287" s="9">
        <v>31401.867132411266</v>
      </c>
      <c r="F287" s="9">
        <v>30259.279276218749</v>
      </c>
      <c r="G287" s="9">
        <v>28843.671432649033</v>
      </c>
      <c r="H287" s="9">
        <v>26405.545639804455</v>
      </c>
      <c r="I287" s="9">
        <v>15544.828005957317</v>
      </c>
      <c r="J287" s="9">
        <v>575.70835905279284</v>
      </c>
      <c r="K287" s="9">
        <v>0</v>
      </c>
      <c r="L287" s="9">
        <v>0</v>
      </c>
      <c r="M287" s="9">
        <v>13729.24028645985</v>
      </c>
      <c r="N287" s="9">
        <v>32917.885174541057</v>
      </c>
      <c r="O287" s="10">
        <v>32859.444720364831</v>
      </c>
      <c r="P287" s="37">
        <f t="shared" si="35"/>
        <v>245908.86423408333</v>
      </c>
      <c r="Q287" s="78">
        <v>5.15</v>
      </c>
    </row>
    <row r="288" spans="1:17" x14ac:dyDescent="0.25">
      <c r="C288" s="8" t="s">
        <v>53</v>
      </c>
      <c r="D288" s="9">
        <v>33371.394206623954</v>
      </c>
      <c r="E288" s="9">
        <v>31401.867132411266</v>
      </c>
      <c r="F288" s="9">
        <v>30259.279276218749</v>
      </c>
      <c r="G288" s="9">
        <v>28843.671432649033</v>
      </c>
      <c r="H288" s="9">
        <v>26405.545639804455</v>
      </c>
      <c r="I288" s="9">
        <v>25211.990660013074</v>
      </c>
      <c r="J288" s="9">
        <v>28222.281149139006</v>
      </c>
      <c r="K288" s="9">
        <v>28324.829901512156</v>
      </c>
      <c r="L288" s="9">
        <v>28142.436975498247</v>
      </c>
      <c r="M288" s="9">
        <v>31923.389930804889</v>
      </c>
      <c r="N288" s="9">
        <v>32913.381498187431</v>
      </c>
      <c r="O288" s="10">
        <v>32859.444720364831</v>
      </c>
      <c r="P288" s="37">
        <f t="shared" si="35"/>
        <v>357879.51252322708</v>
      </c>
      <c r="Q288" s="78"/>
    </row>
    <row r="289" spans="1:17" x14ac:dyDescent="0.25">
      <c r="C289" t="s">
        <v>50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2633036.7283106516</v>
      </c>
      <c r="J289" s="9">
        <v>7869269.0097107571</v>
      </c>
      <c r="K289" s="9">
        <v>8141280.7812566468</v>
      </c>
      <c r="L289" s="9">
        <v>8042668.8327872176</v>
      </c>
      <c r="M289" s="9">
        <v>5257908.7108499613</v>
      </c>
      <c r="N289" s="9">
        <v>0</v>
      </c>
      <c r="O289" s="10">
        <v>0</v>
      </c>
      <c r="P289" s="37">
        <f t="shared" si="35"/>
        <v>31944164.062915236</v>
      </c>
      <c r="Q289" s="78">
        <v>6.2462999999999998E-2</v>
      </c>
    </row>
    <row r="290" spans="1:17" x14ac:dyDescent="0.25">
      <c r="C290" t="s">
        <v>51</v>
      </c>
      <c r="D290" s="9">
        <v>11856511.632520659</v>
      </c>
      <c r="E290" s="9">
        <v>10653997.990820499</v>
      </c>
      <c r="F290" s="9">
        <v>9742259.2175372019</v>
      </c>
      <c r="G290" s="9">
        <v>8242063.0531911198</v>
      </c>
      <c r="H290" s="9">
        <v>7241767.295617681</v>
      </c>
      <c r="I290" s="9">
        <v>4170272.9602524335</v>
      </c>
      <c r="J290" s="9">
        <v>0</v>
      </c>
      <c r="K290" s="9">
        <v>0</v>
      </c>
      <c r="L290" s="9">
        <v>26373.65738500881</v>
      </c>
      <c r="M290" s="9">
        <v>4080634.1579350196</v>
      </c>
      <c r="N290" s="9">
        <v>10727335.157783359</v>
      </c>
      <c r="O290" s="10">
        <v>11221959.447659526</v>
      </c>
      <c r="P290" s="37">
        <f t="shared" si="35"/>
        <v>77963174.570702508</v>
      </c>
      <c r="Q290" s="78">
        <v>6.1879999999999998E-2</v>
      </c>
    </row>
    <row r="291" spans="1:17" x14ac:dyDescent="0.25">
      <c r="C291" s="8" t="s">
        <v>17</v>
      </c>
      <c r="D291" s="15">
        <v>11856511.632520659</v>
      </c>
      <c r="E291" s="15">
        <v>10653997.990820499</v>
      </c>
      <c r="F291" s="15">
        <v>9742259.2175372019</v>
      </c>
      <c r="G291" s="15">
        <v>8242063.0531911198</v>
      </c>
      <c r="H291" s="15">
        <v>7241767.295617681</v>
      </c>
      <c r="I291" s="15">
        <v>6803309.6885630861</v>
      </c>
      <c r="J291" s="15">
        <v>7869269.0097107571</v>
      </c>
      <c r="K291" s="15">
        <v>8141280.7812566468</v>
      </c>
      <c r="L291" s="15">
        <v>8069042.490172226</v>
      </c>
      <c r="M291" s="15">
        <v>9338542.868784979</v>
      </c>
      <c r="N291" s="15">
        <v>10727335.157783359</v>
      </c>
      <c r="O291" s="32">
        <v>11221959.447659526</v>
      </c>
      <c r="P291" s="16">
        <f t="shared" si="35"/>
        <v>109907338.63361774</v>
      </c>
      <c r="Q291" s="78"/>
    </row>
    <row r="292" spans="1:17" x14ac:dyDescent="0.25">
      <c r="C292" s="17" t="s">
        <v>18</v>
      </c>
      <c r="D292" s="18">
        <f t="shared" ref="D292:O292" si="44">SUMPRODUCT(D281:D290,$Q281:$Q290)+$Q292*D291</f>
        <v>971225.07863006543</v>
      </c>
      <c r="E292" s="18">
        <f t="shared" si="44"/>
        <v>884048.04920626152</v>
      </c>
      <c r="F292" s="18">
        <f t="shared" si="44"/>
        <v>822204.69798351696</v>
      </c>
      <c r="G292" s="18">
        <f t="shared" si="44"/>
        <v>721772.88990352512</v>
      </c>
      <c r="H292" s="18">
        <f t="shared" si="44"/>
        <v>644748.60953099618</v>
      </c>
      <c r="I292" s="18">
        <f t="shared" si="44"/>
        <v>629639.56885061634</v>
      </c>
      <c r="J292" s="18">
        <f t="shared" si="44"/>
        <v>750466.60819771024</v>
      </c>
      <c r="K292" s="18">
        <f t="shared" si="44"/>
        <v>766133.80828032782</v>
      </c>
      <c r="L292" s="18">
        <f t="shared" si="44"/>
        <v>760119.91820239637</v>
      </c>
      <c r="M292" s="18">
        <f t="shared" si="44"/>
        <v>842831.37717718724</v>
      </c>
      <c r="N292" s="18">
        <f t="shared" si="44"/>
        <v>897785.15112430276</v>
      </c>
      <c r="O292" s="19">
        <f t="shared" si="44"/>
        <v>927836.9408869464</v>
      </c>
      <c r="P292" s="20">
        <f t="shared" si="35"/>
        <v>9618812.697973853</v>
      </c>
      <c r="Q292" s="78">
        <v>0</v>
      </c>
    </row>
    <row r="293" spans="1:17" x14ac:dyDescent="0.25">
      <c r="P293" s="21"/>
      <c r="Q293" s="78"/>
    </row>
    <row r="294" spans="1:17" x14ac:dyDescent="0.25">
      <c r="A294" s="8" t="s">
        <v>60</v>
      </c>
      <c r="B294" t="s">
        <v>106</v>
      </c>
      <c r="C294" s="8" t="s">
        <v>9</v>
      </c>
      <c r="D294">
        <v>8</v>
      </c>
      <c r="E294">
        <v>7</v>
      </c>
      <c r="F294">
        <v>7.7</v>
      </c>
      <c r="G294">
        <v>8</v>
      </c>
      <c r="H294">
        <v>7.1</v>
      </c>
      <c r="I294">
        <v>8</v>
      </c>
      <c r="J294">
        <v>9</v>
      </c>
      <c r="K294">
        <v>8</v>
      </c>
      <c r="L294">
        <v>8</v>
      </c>
      <c r="M294">
        <v>8</v>
      </c>
      <c r="N294">
        <v>8</v>
      </c>
      <c r="O294" s="1">
        <v>8</v>
      </c>
      <c r="P294" s="21">
        <f t="shared" si="35"/>
        <v>94.8</v>
      </c>
      <c r="Q294" s="78">
        <v>212</v>
      </c>
    </row>
    <row r="295" spans="1:17" x14ac:dyDescent="0.25">
      <c r="C295" s="8" t="s">
        <v>10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3">
        <v>0</v>
      </c>
      <c r="P295" s="38">
        <f t="shared" si="35"/>
        <v>0</v>
      </c>
      <c r="Q295" s="78">
        <v>50</v>
      </c>
    </row>
    <row r="296" spans="1:17" x14ac:dyDescent="0.25">
      <c r="C296" s="8" t="s">
        <v>46</v>
      </c>
      <c r="D296" s="9">
        <v>5107.7800990149581</v>
      </c>
      <c r="E296" s="9">
        <v>5179.1327325220345</v>
      </c>
      <c r="F296" s="9">
        <v>5146.2343500542747</v>
      </c>
      <c r="G296" s="9">
        <v>5121.5792226420463</v>
      </c>
      <c r="H296" s="9">
        <v>5373.6254538722515</v>
      </c>
      <c r="I296" s="9">
        <v>5638.4807046080605</v>
      </c>
      <c r="J296" s="9">
        <v>5443.5627654419222</v>
      </c>
      <c r="K296" s="9">
        <v>5294.2655428186699</v>
      </c>
      <c r="L296" s="9">
        <v>5305.3948626580586</v>
      </c>
      <c r="M296" s="9">
        <v>5728.8327053290404</v>
      </c>
      <c r="N296" s="9">
        <v>5762.9960068064802</v>
      </c>
      <c r="O296" s="10">
        <v>5488.1693389714237</v>
      </c>
      <c r="P296" s="37">
        <f t="shared" si="35"/>
        <v>64590.053784739226</v>
      </c>
      <c r="Q296" s="78">
        <v>1.7</v>
      </c>
    </row>
    <row r="297" spans="1:17" x14ac:dyDescent="0.25">
      <c r="C297" t="s">
        <v>47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4586.0949730625962</v>
      </c>
      <c r="K297" s="9">
        <v>4606.5960028387262</v>
      </c>
      <c r="L297" s="9">
        <v>4825.5775321782276</v>
      </c>
      <c r="M297" s="9">
        <v>4715.02382460231</v>
      </c>
      <c r="N297" s="9">
        <v>0</v>
      </c>
      <c r="O297" s="10">
        <v>0</v>
      </c>
      <c r="P297" s="37">
        <f t="shared" si="35"/>
        <v>18733.29233268186</v>
      </c>
      <c r="Q297" s="78">
        <v>7.27</v>
      </c>
    </row>
    <row r="298" spans="1:17" x14ac:dyDescent="0.25">
      <c r="C298" t="s">
        <v>48</v>
      </c>
      <c r="D298" s="9">
        <v>4002.8288736553072</v>
      </c>
      <c r="E298" s="9">
        <v>4185.6650480499957</v>
      </c>
      <c r="F298" s="9">
        <v>4161.7112533342533</v>
      </c>
      <c r="G298" s="9">
        <v>4095.3219617920849</v>
      </c>
      <c r="H298" s="9">
        <v>4193.4616479778724</v>
      </c>
      <c r="I298" s="9">
        <v>4605.1302510651149</v>
      </c>
      <c r="J298" s="9">
        <v>0</v>
      </c>
      <c r="K298" s="9">
        <v>0</v>
      </c>
      <c r="L298" s="9">
        <v>0</v>
      </c>
      <c r="M298" s="9">
        <v>0</v>
      </c>
      <c r="N298" s="9">
        <v>4598.2740292016542</v>
      </c>
      <c r="O298" s="10">
        <v>4407.2813298455003</v>
      </c>
      <c r="P298" s="37">
        <f t="shared" ref="P298:P364" si="45">SUM(D298:O298)</f>
        <v>34249.674394921785</v>
      </c>
      <c r="Q298" s="78">
        <v>5.87</v>
      </c>
    </row>
    <row r="299" spans="1:17" x14ac:dyDescent="0.25">
      <c r="C299" s="8" t="s">
        <v>53</v>
      </c>
      <c r="D299" s="9">
        <v>4002.8288736553072</v>
      </c>
      <c r="E299" s="9">
        <v>4185.6650480499957</v>
      </c>
      <c r="F299" s="9">
        <v>4161.7112533342533</v>
      </c>
      <c r="G299" s="9">
        <v>4095.3219617920849</v>
      </c>
      <c r="H299" s="9">
        <v>4193.4616479778724</v>
      </c>
      <c r="I299" s="9">
        <v>4605.1302510651149</v>
      </c>
      <c r="J299" s="9">
        <v>4586.0949730625962</v>
      </c>
      <c r="K299" s="9">
        <v>4606.5960028387262</v>
      </c>
      <c r="L299" s="9">
        <v>4825.5775321782276</v>
      </c>
      <c r="M299" s="9">
        <v>4715.02382460231</v>
      </c>
      <c r="N299" s="9">
        <v>4598.2740292016542</v>
      </c>
      <c r="O299" s="10">
        <v>4407.2813298455003</v>
      </c>
      <c r="P299" s="37">
        <f t="shared" si="45"/>
        <v>52982.966727603642</v>
      </c>
      <c r="Q299" s="78"/>
    </row>
    <row r="300" spans="1:17" x14ac:dyDescent="0.25">
      <c r="C300" s="8" t="s">
        <v>114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3756.5797323578454</v>
      </c>
      <c r="K300" s="9">
        <v>3441.2949099766097</v>
      </c>
      <c r="L300" s="9">
        <v>3565.459201338303</v>
      </c>
      <c r="M300" s="9">
        <v>3463.051625986513</v>
      </c>
      <c r="N300" s="9">
        <v>0</v>
      </c>
      <c r="O300" s="10">
        <v>0</v>
      </c>
      <c r="P300" s="37">
        <f t="shared" si="45"/>
        <v>14226.38546965927</v>
      </c>
      <c r="Q300" s="78">
        <v>1.08</v>
      </c>
    </row>
    <row r="301" spans="1:17" x14ac:dyDescent="0.25">
      <c r="C301" t="s">
        <v>115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240708.0024155264</v>
      </c>
      <c r="K301" s="9">
        <v>280572.48681815894</v>
      </c>
      <c r="L301" s="9">
        <v>284469.52476481348</v>
      </c>
      <c r="M301" s="9">
        <v>245608.04162465129</v>
      </c>
      <c r="N301" s="9">
        <v>0</v>
      </c>
      <c r="O301" s="10">
        <v>0</v>
      </c>
      <c r="P301" s="37">
        <f t="shared" si="45"/>
        <v>1051358.05562315</v>
      </c>
      <c r="Q301" s="78">
        <v>7.1669999999999998E-2</v>
      </c>
    </row>
    <row r="302" spans="1:17" x14ac:dyDescent="0.25">
      <c r="C302" t="s">
        <v>116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334575.81671411049</v>
      </c>
      <c r="K302" s="9">
        <v>386326.63305624924</v>
      </c>
      <c r="L302" s="9">
        <v>395368.56781403744</v>
      </c>
      <c r="M302" s="9">
        <v>337253.09912633884</v>
      </c>
      <c r="N302" s="9">
        <v>0</v>
      </c>
      <c r="O302" s="10">
        <v>0</v>
      </c>
      <c r="P302" s="37">
        <f t="shared" si="45"/>
        <v>1453524.116710736</v>
      </c>
      <c r="Q302" s="78">
        <v>6.5324999999999994E-2</v>
      </c>
    </row>
    <row r="303" spans="1:17" x14ac:dyDescent="0.25">
      <c r="C303" t="s">
        <v>117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1241335.8745081371</v>
      </c>
      <c r="K303" s="9">
        <v>1381738.3053361394</v>
      </c>
      <c r="L303" s="9">
        <v>1375888.6574895347</v>
      </c>
      <c r="M303" s="9">
        <v>1352788.227016639</v>
      </c>
      <c r="N303" s="9">
        <v>0</v>
      </c>
      <c r="O303" s="10">
        <v>0</v>
      </c>
      <c r="P303" s="37">
        <f t="shared" si="45"/>
        <v>5351751.0643504504</v>
      </c>
      <c r="Q303" s="78">
        <v>5.6175000000000003E-2</v>
      </c>
    </row>
    <row r="304" spans="1:17" x14ac:dyDescent="0.25">
      <c r="C304" t="s">
        <v>118</v>
      </c>
      <c r="D304" s="9">
        <v>421833.24874813308</v>
      </c>
      <c r="E304" s="9">
        <v>455666.72833205923</v>
      </c>
      <c r="F304" s="9">
        <v>410675.32501850079</v>
      </c>
      <c r="G304" s="9">
        <v>409150.73101727298</v>
      </c>
      <c r="H304" s="9">
        <v>407076.58473061956</v>
      </c>
      <c r="I304" s="9">
        <v>400725.1025590761</v>
      </c>
      <c r="J304" s="9">
        <v>0</v>
      </c>
      <c r="K304" s="9">
        <v>0</v>
      </c>
      <c r="L304" s="9">
        <v>0</v>
      </c>
      <c r="M304" s="9">
        <v>0</v>
      </c>
      <c r="N304" s="9">
        <v>448294.12521317793</v>
      </c>
      <c r="O304" s="10">
        <v>422222.96749355493</v>
      </c>
      <c r="P304" s="37">
        <f t="shared" si="45"/>
        <v>3375644.8131123949</v>
      </c>
      <c r="Q304" s="78">
        <v>6.5790000000000001E-2</v>
      </c>
    </row>
    <row r="305" spans="1:17" x14ac:dyDescent="0.25">
      <c r="C305" t="s">
        <v>119</v>
      </c>
      <c r="D305" s="9">
        <v>423495.7298686002</v>
      </c>
      <c r="E305" s="9">
        <v>454866.32796277775</v>
      </c>
      <c r="F305" s="9">
        <v>416299.69139862806</v>
      </c>
      <c r="G305" s="9">
        <v>417465.29469736782</v>
      </c>
      <c r="H305" s="9">
        <v>423265.24098099046</v>
      </c>
      <c r="I305" s="9">
        <v>430467.55652901053</v>
      </c>
      <c r="J305" s="9">
        <v>0</v>
      </c>
      <c r="K305" s="9">
        <v>0</v>
      </c>
      <c r="L305" s="9">
        <v>0</v>
      </c>
      <c r="M305" s="9">
        <v>0</v>
      </c>
      <c r="N305" s="9">
        <v>457227.19596725237</v>
      </c>
      <c r="O305" s="10">
        <v>430200.90663068352</v>
      </c>
      <c r="P305" s="37">
        <f t="shared" si="45"/>
        <v>3453287.9440353112</v>
      </c>
      <c r="Q305" s="78">
        <v>5.4206999999999998E-2</v>
      </c>
    </row>
    <row r="306" spans="1:17" x14ac:dyDescent="0.25">
      <c r="C306" t="s">
        <v>120</v>
      </c>
      <c r="D306" s="9">
        <v>1070342.7499036503</v>
      </c>
      <c r="E306" s="9">
        <v>1066058.1400535672</v>
      </c>
      <c r="F306" s="9">
        <v>935515.76196823397</v>
      </c>
      <c r="G306" s="9">
        <v>984014.1859968534</v>
      </c>
      <c r="H306" s="9">
        <v>919675.71118650108</v>
      </c>
      <c r="I306" s="9">
        <v>982028.2491914538</v>
      </c>
      <c r="J306" s="9">
        <v>0</v>
      </c>
      <c r="K306" s="9">
        <v>0</v>
      </c>
      <c r="L306" s="9">
        <v>0</v>
      </c>
      <c r="M306" s="9">
        <v>0</v>
      </c>
      <c r="N306" s="9">
        <v>1013004.7854859387</v>
      </c>
      <c r="O306" s="10">
        <v>1051330.0486282036</v>
      </c>
      <c r="P306" s="37">
        <f t="shared" si="45"/>
        <v>8021969.6324144024</v>
      </c>
      <c r="Q306" s="78">
        <v>5.3765E-2</v>
      </c>
    </row>
    <row r="307" spans="1:17" x14ac:dyDescent="0.25">
      <c r="C307" s="8" t="s">
        <v>17</v>
      </c>
      <c r="D307" s="15">
        <v>1915671.7285203836</v>
      </c>
      <c r="E307" s="15">
        <v>1976591.1963484043</v>
      </c>
      <c r="F307" s="15">
        <v>1762490.7783853628</v>
      </c>
      <c r="G307" s="15">
        <v>1810630.2117114945</v>
      </c>
      <c r="H307" s="15">
        <v>1750017.536898111</v>
      </c>
      <c r="I307" s="15">
        <v>1813220.9082795405</v>
      </c>
      <c r="J307" s="15">
        <v>1816619.6936377741</v>
      </c>
      <c r="K307" s="15">
        <v>2048637.4252105476</v>
      </c>
      <c r="L307" s="15">
        <v>2055726.7500683854</v>
      </c>
      <c r="M307" s="15">
        <v>1935649.3677676292</v>
      </c>
      <c r="N307" s="15">
        <v>1918526.1066663691</v>
      </c>
      <c r="O307" s="32">
        <v>1903753.9227524418</v>
      </c>
      <c r="P307" s="16">
        <f t="shared" si="45"/>
        <v>22707535.626246437</v>
      </c>
      <c r="Q307" s="78"/>
    </row>
    <row r="308" spans="1:17" x14ac:dyDescent="0.25">
      <c r="C308" s="17" t="s">
        <v>18</v>
      </c>
      <c r="D308" s="18">
        <f t="shared" ref="D308:O308" si="46">SUMPRODUCT(D294:D306,$Q294:$Q306)+$Q308*D307</f>
        <v>142131.65206937873</v>
      </c>
      <c r="E308" s="18">
        <f t="shared" si="46"/>
        <v>146810.24847416545</v>
      </c>
      <c r="F308" s="18">
        <f t="shared" si="46"/>
        <v>134692.93539899902</v>
      </c>
      <c r="G308" s="18">
        <f t="shared" si="46"/>
        <v>136895.31512761844</v>
      </c>
      <c r="H308" s="18">
        <f t="shared" si="46"/>
        <v>134427.85518443919</v>
      </c>
      <c r="I308" s="18">
        <f t="shared" si="46"/>
        <v>140810.33992349415</v>
      </c>
      <c r="J308" s="18">
        <f t="shared" si="46"/>
        <v>157399.82377682748</v>
      </c>
      <c r="K308" s="18">
        <f t="shared" si="46"/>
        <v>170867.36960311857</v>
      </c>
      <c r="L308" s="18">
        <f t="shared" si="46"/>
        <v>173153.74372972056</v>
      </c>
      <c r="M308" s="18">
        <f t="shared" si="46"/>
        <v>165080.00025631013</v>
      </c>
      <c r="N308" s="18">
        <f t="shared" si="46"/>
        <v>147227.34916420805</v>
      </c>
      <c r="O308" s="19">
        <f t="shared" si="46"/>
        <v>144519.3389240703</v>
      </c>
      <c r="P308" s="20">
        <f t="shared" si="45"/>
        <v>1794015.9716323502</v>
      </c>
      <c r="Q308" s="78">
        <v>0</v>
      </c>
    </row>
    <row r="309" spans="1:17" x14ac:dyDescent="0.25">
      <c r="P309" s="21"/>
      <c r="Q309" s="78"/>
    </row>
    <row r="310" spans="1:17" x14ac:dyDescent="0.25">
      <c r="A310" s="8" t="s">
        <v>62</v>
      </c>
      <c r="B310" t="s">
        <v>106</v>
      </c>
      <c r="C310" s="8" t="s">
        <v>9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 s="1">
        <v>1</v>
      </c>
      <c r="P310" s="21">
        <f t="shared" si="45"/>
        <v>12</v>
      </c>
      <c r="Q310" s="78">
        <v>212</v>
      </c>
    </row>
    <row r="311" spans="1:17" x14ac:dyDescent="0.25">
      <c r="C311" s="8" t="s">
        <v>10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3">
        <v>0</v>
      </c>
      <c r="P311" s="38">
        <f t="shared" si="45"/>
        <v>0</v>
      </c>
      <c r="Q311" s="78">
        <v>50</v>
      </c>
    </row>
    <row r="312" spans="1:17" x14ac:dyDescent="0.25">
      <c r="C312" s="8" t="s">
        <v>46</v>
      </c>
      <c r="D312" s="9">
        <v>993.47552722264084</v>
      </c>
      <c r="E312" s="9">
        <v>811.8096041883623</v>
      </c>
      <c r="F312" s="9">
        <v>1010.1244888491231</v>
      </c>
      <c r="G312" s="9">
        <v>1075.7236442778169</v>
      </c>
      <c r="H312" s="9">
        <v>1000.0818852514191</v>
      </c>
      <c r="I312" s="9">
        <v>1067.2068234679016</v>
      </c>
      <c r="J312" s="9">
        <v>1047.7950691001176</v>
      </c>
      <c r="K312" s="9">
        <v>944.27364679049379</v>
      </c>
      <c r="L312" s="9">
        <v>1010.6401403857412</v>
      </c>
      <c r="M312" s="9">
        <v>1037.8916394195614</v>
      </c>
      <c r="N312" s="9">
        <v>963.70006538925031</v>
      </c>
      <c r="O312" s="10">
        <v>960.61679356601587</v>
      </c>
      <c r="P312" s="37">
        <f t="shared" si="45"/>
        <v>11923.339327908445</v>
      </c>
      <c r="Q312" s="78">
        <v>0.28999999999999998</v>
      </c>
    </row>
    <row r="313" spans="1:17" x14ac:dyDescent="0.25">
      <c r="C313" t="s">
        <v>47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846.01828642131863</v>
      </c>
      <c r="K313" s="9">
        <v>747.51517659602462</v>
      </c>
      <c r="L313" s="9">
        <v>799.5677208082019</v>
      </c>
      <c r="M313" s="9">
        <v>860.07702443724941</v>
      </c>
      <c r="N313" s="9">
        <v>0</v>
      </c>
      <c r="O313" s="10">
        <v>0</v>
      </c>
      <c r="P313" s="37">
        <f t="shared" si="45"/>
        <v>3253.1782082627947</v>
      </c>
      <c r="Q313" s="78">
        <v>4.28</v>
      </c>
    </row>
    <row r="314" spans="1:17" x14ac:dyDescent="0.25">
      <c r="C314" t="s">
        <v>48</v>
      </c>
      <c r="D314" s="9">
        <v>1000.0292083498905</v>
      </c>
      <c r="E314" s="9">
        <v>788.81994843780899</v>
      </c>
      <c r="F314" s="9">
        <v>925.98149401204535</v>
      </c>
      <c r="G314" s="9">
        <v>984.53083548031941</v>
      </c>
      <c r="H314" s="9">
        <v>902.62945836906431</v>
      </c>
      <c r="I314" s="9">
        <v>910.91986569317635</v>
      </c>
      <c r="J314" s="9">
        <v>0</v>
      </c>
      <c r="K314" s="9">
        <v>0</v>
      </c>
      <c r="L314" s="9">
        <v>0</v>
      </c>
      <c r="M314" s="9">
        <v>0</v>
      </c>
      <c r="N314" s="9">
        <v>828.25834162083925</v>
      </c>
      <c r="O314" s="10">
        <v>895.58877694217767</v>
      </c>
      <c r="P314" s="37">
        <f t="shared" si="45"/>
        <v>7236.7579289053219</v>
      </c>
      <c r="Q314" s="78">
        <v>4.9000000000000004</v>
      </c>
    </row>
    <row r="315" spans="1:17" x14ac:dyDescent="0.25">
      <c r="C315" s="8" t="s">
        <v>53</v>
      </c>
      <c r="D315" s="9">
        <v>1000.0292083498905</v>
      </c>
      <c r="E315" s="9">
        <v>788.81994843780899</v>
      </c>
      <c r="F315" s="9">
        <v>925.98149401204535</v>
      </c>
      <c r="G315" s="9">
        <v>984.53083548031941</v>
      </c>
      <c r="H315" s="9">
        <v>902.62945836906431</v>
      </c>
      <c r="I315" s="9">
        <v>910.91986569317635</v>
      </c>
      <c r="J315" s="9">
        <v>846.01828642131863</v>
      </c>
      <c r="K315" s="9">
        <v>747.51517659602462</v>
      </c>
      <c r="L315" s="9">
        <v>799.5677208082019</v>
      </c>
      <c r="M315" s="9">
        <v>860.07702443724941</v>
      </c>
      <c r="N315" s="9">
        <v>828.25834162083925</v>
      </c>
      <c r="O315" s="10">
        <v>895.58877694217767</v>
      </c>
      <c r="P315" s="37">
        <f t="shared" si="45"/>
        <v>10489.936137168115</v>
      </c>
      <c r="Q315" s="78"/>
    </row>
    <row r="316" spans="1:17" x14ac:dyDescent="0.25">
      <c r="C316" s="8" t="s">
        <v>114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532.76577223685581</v>
      </c>
      <c r="K316" s="9">
        <v>605.80890974196734</v>
      </c>
      <c r="L316" s="9">
        <v>464.07071232837859</v>
      </c>
      <c r="M316" s="9">
        <v>610.15990619807803</v>
      </c>
      <c r="N316" s="9">
        <v>7.6090562970038924E-14</v>
      </c>
      <c r="O316" s="10">
        <v>0</v>
      </c>
      <c r="P316" s="37">
        <f t="shared" si="45"/>
        <v>2212.8053005052798</v>
      </c>
      <c r="Q316" s="78">
        <v>3.48</v>
      </c>
    </row>
    <row r="317" spans="1:17" x14ac:dyDescent="0.25">
      <c r="C317" t="s">
        <v>115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35416.271919938692</v>
      </c>
      <c r="K317" s="9">
        <v>31777.008580885918</v>
      </c>
      <c r="L317" s="9">
        <v>33977.676758504203</v>
      </c>
      <c r="M317" s="9">
        <v>35307.059707264583</v>
      </c>
      <c r="N317" s="9">
        <v>0</v>
      </c>
      <c r="O317" s="10">
        <v>0</v>
      </c>
      <c r="P317" s="37">
        <f t="shared" si="45"/>
        <v>136478.01696659339</v>
      </c>
      <c r="Q317" s="78">
        <v>6.3461000000000004E-2</v>
      </c>
    </row>
    <row r="318" spans="1:17" x14ac:dyDescent="0.25">
      <c r="C318" t="s">
        <v>116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45825.904882116934</v>
      </c>
      <c r="K318" s="9">
        <v>37255.875577154184</v>
      </c>
      <c r="L318" s="9">
        <v>45235.669657289189</v>
      </c>
      <c r="M318" s="9">
        <v>45378.591162450502</v>
      </c>
      <c r="N318" s="9">
        <v>0</v>
      </c>
      <c r="O318" s="10">
        <v>0</v>
      </c>
      <c r="P318" s="37">
        <f t="shared" si="45"/>
        <v>173696.04127901079</v>
      </c>
      <c r="Q318" s="78">
        <v>5.7507000000000003E-2</v>
      </c>
    </row>
    <row r="319" spans="1:17" x14ac:dyDescent="0.25">
      <c r="C319" t="s">
        <v>117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151677.82319794435</v>
      </c>
      <c r="K319" s="9">
        <v>130176.11584195988</v>
      </c>
      <c r="L319" s="9">
        <v>152040.65358420659</v>
      </c>
      <c r="M319" s="9">
        <v>169101.34913028489</v>
      </c>
      <c r="N319" s="9">
        <v>0</v>
      </c>
      <c r="O319" s="10">
        <v>0</v>
      </c>
      <c r="P319" s="37">
        <f t="shared" si="45"/>
        <v>602995.94175439572</v>
      </c>
      <c r="Q319" s="78">
        <v>4.8922E-2</v>
      </c>
    </row>
    <row r="320" spans="1:17" x14ac:dyDescent="0.25">
      <c r="C320" t="s">
        <v>118</v>
      </c>
      <c r="D320" s="9">
        <v>76215.060181055276</v>
      </c>
      <c r="E320" s="9">
        <v>64138.046695397148</v>
      </c>
      <c r="F320" s="9">
        <v>62077.737829442834</v>
      </c>
      <c r="G320" s="9">
        <v>63890.302565252197</v>
      </c>
      <c r="H320" s="9">
        <v>57823.5</v>
      </c>
      <c r="I320" s="9">
        <v>55399.821853536567</v>
      </c>
      <c r="J320" s="9">
        <v>0</v>
      </c>
      <c r="K320" s="9">
        <v>0</v>
      </c>
      <c r="L320" s="9">
        <v>0</v>
      </c>
      <c r="M320" s="9">
        <v>0</v>
      </c>
      <c r="N320" s="9">
        <v>51300.617569821792</v>
      </c>
      <c r="O320" s="10">
        <v>60259.208946140585</v>
      </c>
      <c r="P320" s="37">
        <f t="shared" si="45"/>
        <v>491104.29564064642</v>
      </c>
      <c r="Q320" s="78">
        <v>5.9233000000000001E-2</v>
      </c>
    </row>
    <row r="321" spans="1:17" x14ac:dyDescent="0.25">
      <c r="C321" t="s">
        <v>119</v>
      </c>
      <c r="D321" s="9">
        <v>83598.636947830964</v>
      </c>
      <c r="E321" s="9">
        <v>64098.146790767052</v>
      </c>
      <c r="F321" s="9">
        <v>65595.217307955638</v>
      </c>
      <c r="G321" s="9">
        <v>72613.689261809443</v>
      </c>
      <c r="H321" s="9">
        <v>68766.600000000006</v>
      </c>
      <c r="I321" s="9">
        <v>64723.77504066754</v>
      </c>
      <c r="J321" s="9">
        <v>0</v>
      </c>
      <c r="K321" s="9">
        <v>0</v>
      </c>
      <c r="L321" s="9">
        <v>0</v>
      </c>
      <c r="M321" s="9">
        <v>0</v>
      </c>
      <c r="N321" s="9">
        <v>58801.776272978022</v>
      </c>
      <c r="O321" s="10">
        <v>67611.273435439696</v>
      </c>
      <c r="P321" s="37">
        <f t="shared" si="45"/>
        <v>545809.11505744839</v>
      </c>
      <c r="Q321" s="78">
        <v>4.7933999999999997E-2</v>
      </c>
    </row>
    <row r="322" spans="1:17" x14ac:dyDescent="0.25">
      <c r="C322" t="s">
        <v>120</v>
      </c>
      <c r="D322" s="9">
        <v>221549.30287111373</v>
      </c>
      <c r="E322" s="9">
        <v>164622.80651383582</v>
      </c>
      <c r="F322" s="9">
        <v>163715.0448626015</v>
      </c>
      <c r="G322" s="9">
        <v>191358.00817293834</v>
      </c>
      <c r="H322" s="9">
        <v>161301</v>
      </c>
      <c r="I322" s="9">
        <v>158721.40310579588</v>
      </c>
      <c r="J322" s="9">
        <v>0</v>
      </c>
      <c r="K322" s="9">
        <v>0</v>
      </c>
      <c r="L322" s="9">
        <v>0</v>
      </c>
      <c r="M322" s="9">
        <v>0</v>
      </c>
      <c r="N322" s="9">
        <v>144193.60615720018</v>
      </c>
      <c r="O322" s="10">
        <v>182686.51761841972</v>
      </c>
      <c r="P322" s="37">
        <f t="shared" si="45"/>
        <v>1388147.6893019052</v>
      </c>
      <c r="Q322" s="78">
        <v>4.7502000000000003E-2</v>
      </c>
    </row>
    <row r="323" spans="1:17" x14ac:dyDescent="0.25">
      <c r="C323" s="8" t="s">
        <v>17</v>
      </c>
      <c r="D323" s="15">
        <v>381363</v>
      </c>
      <c r="E323" s="15">
        <v>292859</v>
      </c>
      <c r="F323" s="15">
        <v>291388</v>
      </c>
      <c r="G323" s="15">
        <v>327862</v>
      </c>
      <c r="H323" s="15">
        <v>287891</v>
      </c>
      <c r="I323" s="15">
        <v>278845</v>
      </c>
      <c r="J323" s="15">
        <v>232920</v>
      </c>
      <c r="K323" s="15">
        <v>199209</v>
      </c>
      <c r="L323" s="15">
        <v>231254</v>
      </c>
      <c r="M323" s="15">
        <v>249787</v>
      </c>
      <c r="N323" s="15">
        <v>254296</v>
      </c>
      <c r="O323" s="32">
        <v>310557</v>
      </c>
      <c r="P323" s="16">
        <f t="shared" si="45"/>
        <v>3338231</v>
      </c>
      <c r="Q323" s="78"/>
    </row>
    <row r="324" spans="1:17" x14ac:dyDescent="0.25">
      <c r="C324" s="17" t="s">
        <v>18</v>
      </c>
      <c r="D324" s="18">
        <f t="shared" ref="D324:O324" si="47">SUMPRODUCT(D310:D322,$Q310:$Q322)+$Q324*D323</f>
        <v>24445.949731954453</v>
      </c>
      <c r="E324" s="18">
        <f t="shared" si="47"/>
        <v>19004.124575757207</v>
      </c>
      <c r="F324" s="18">
        <f t="shared" si="47"/>
        <v>19640.329274779499</v>
      </c>
      <c r="G324" s="18">
        <f t="shared" si="47"/>
        <v>21703.127927848203</v>
      </c>
      <c r="H324" s="18">
        <f t="shared" si="47"/>
        <v>19308.345774631329</v>
      </c>
      <c r="I324" s="18">
        <f t="shared" si="47"/>
        <v>18908.548491683658</v>
      </c>
      <c r="J324" s="18">
        <f t="shared" si="47"/>
        <v>18294.0885341635</v>
      </c>
      <c r="K324" s="18">
        <f t="shared" si="47"/>
        <v>16320.969636889644</v>
      </c>
      <c r="L324" s="18">
        <f t="shared" si="47"/>
        <v>17737.959419073446</v>
      </c>
      <c r="M324" s="18">
        <f t="shared" si="47"/>
        <v>19440.458873805968</v>
      </c>
      <c r="N324" s="18">
        <f t="shared" si="47"/>
        <v>17256.717396966502</v>
      </c>
      <c r="O324" s="19">
        <f t="shared" si="47"/>
        <v>20367.151341422101</v>
      </c>
      <c r="P324" s="20">
        <f t="shared" si="45"/>
        <v>232427.77097897552</v>
      </c>
      <c r="Q324" s="78">
        <v>0</v>
      </c>
    </row>
    <row r="325" spans="1:17" x14ac:dyDescent="0.25">
      <c r="P325" s="21"/>
      <c r="Q325" s="78"/>
    </row>
    <row r="326" spans="1:17" x14ac:dyDescent="0.25">
      <c r="A326" s="8" t="s">
        <v>66</v>
      </c>
      <c r="B326" t="s">
        <v>106</v>
      </c>
      <c r="C326" s="8" t="s">
        <v>9</v>
      </c>
      <c r="D326">
        <v>5</v>
      </c>
      <c r="E326">
        <v>5</v>
      </c>
      <c r="F326">
        <v>5</v>
      </c>
      <c r="G326">
        <v>5</v>
      </c>
      <c r="H326">
        <v>5</v>
      </c>
      <c r="I326">
        <v>5</v>
      </c>
      <c r="J326">
        <v>5</v>
      </c>
      <c r="K326">
        <v>5</v>
      </c>
      <c r="L326">
        <v>5</v>
      </c>
      <c r="M326">
        <v>5</v>
      </c>
      <c r="N326">
        <v>5</v>
      </c>
      <c r="O326" s="1">
        <v>5</v>
      </c>
      <c r="P326" s="21">
        <f t="shared" si="45"/>
        <v>60</v>
      </c>
      <c r="Q326" s="78">
        <v>212</v>
      </c>
    </row>
    <row r="327" spans="1:17" x14ac:dyDescent="0.25">
      <c r="C327" s="8" t="s">
        <v>10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3">
        <v>0</v>
      </c>
      <c r="P327" s="38">
        <f t="shared" si="45"/>
        <v>0</v>
      </c>
      <c r="Q327" s="78">
        <v>50</v>
      </c>
    </row>
    <row r="328" spans="1:17" x14ac:dyDescent="0.25">
      <c r="C328" s="8" t="s">
        <v>46</v>
      </c>
      <c r="D328" s="9">
        <v>23961.248266080078</v>
      </c>
      <c r="E328" s="9">
        <v>25077.200998435797</v>
      </c>
      <c r="F328" s="9">
        <v>24843.568230623569</v>
      </c>
      <c r="G328" s="9">
        <v>24117.360142674061</v>
      </c>
      <c r="H328" s="9">
        <v>24774.467893997837</v>
      </c>
      <c r="I328" s="9">
        <v>24617.092996431023</v>
      </c>
      <c r="J328" s="9">
        <v>26917.979720542739</v>
      </c>
      <c r="K328" s="9">
        <v>26637.339707666095</v>
      </c>
      <c r="L328" s="9">
        <v>23461.058152531954</v>
      </c>
      <c r="M328" s="9">
        <v>25318.653872655923</v>
      </c>
      <c r="N328" s="9">
        <v>24645.242458088611</v>
      </c>
      <c r="O328" s="10">
        <v>24134.293697102832</v>
      </c>
      <c r="P328" s="37">
        <f t="shared" si="45"/>
        <v>298505.50613683049</v>
      </c>
      <c r="Q328" s="78">
        <v>1.59</v>
      </c>
    </row>
    <row r="329" spans="1:17" x14ac:dyDescent="0.25">
      <c r="C329" t="s">
        <v>47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25108.983463396871</v>
      </c>
      <c r="K329" s="9">
        <v>25013.030051557111</v>
      </c>
      <c r="L329" s="9">
        <v>22460.695841828518</v>
      </c>
      <c r="M329" s="9">
        <v>23649.514259026819</v>
      </c>
      <c r="N329" s="9">
        <v>0</v>
      </c>
      <c r="O329" s="10">
        <v>0</v>
      </c>
      <c r="P329" s="37">
        <f t="shared" si="45"/>
        <v>96232.223615809329</v>
      </c>
      <c r="Q329" s="78">
        <v>7.53</v>
      </c>
    </row>
    <row r="330" spans="1:17" x14ac:dyDescent="0.25">
      <c r="C330" t="s">
        <v>48</v>
      </c>
      <c r="D330" s="9">
        <v>21684.241141180984</v>
      </c>
      <c r="E330" s="9">
        <v>22469.731804678486</v>
      </c>
      <c r="F330" s="9">
        <v>21979.685510064915</v>
      </c>
      <c r="G330" s="9">
        <v>21639.604464100277</v>
      </c>
      <c r="H330" s="9">
        <v>22167.331683922781</v>
      </c>
      <c r="I330" s="9">
        <v>22668.61028085299</v>
      </c>
      <c r="J330" s="9">
        <v>0</v>
      </c>
      <c r="K330" s="9">
        <v>0</v>
      </c>
      <c r="L330" s="9">
        <v>0</v>
      </c>
      <c r="M330" s="9">
        <v>0</v>
      </c>
      <c r="N330" s="9">
        <v>22821.902507806772</v>
      </c>
      <c r="O330" s="10">
        <v>21895.050901102375</v>
      </c>
      <c r="P330" s="37">
        <f t="shared" si="45"/>
        <v>177326.15829370957</v>
      </c>
      <c r="Q330" s="78">
        <v>5.9</v>
      </c>
    </row>
    <row r="331" spans="1:17" x14ac:dyDescent="0.25">
      <c r="C331" s="8" t="s">
        <v>53</v>
      </c>
      <c r="D331" s="9">
        <v>21684.241141180984</v>
      </c>
      <c r="E331" s="9">
        <v>22469.731804678486</v>
      </c>
      <c r="F331" s="9">
        <v>21979.685510064915</v>
      </c>
      <c r="G331" s="9">
        <v>21639.604464100277</v>
      </c>
      <c r="H331" s="9">
        <v>22167.331683922781</v>
      </c>
      <c r="I331" s="9">
        <v>22668.61028085299</v>
      </c>
      <c r="J331" s="9">
        <v>25108.983463396871</v>
      </c>
      <c r="K331" s="9">
        <v>25013.030051557111</v>
      </c>
      <c r="L331" s="9">
        <v>22460.695841828518</v>
      </c>
      <c r="M331" s="9">
        <v>23649.514259026819</v>
      </c>
      <c r="N331" s="9">
        <v>22821.902507806772</v>
      </c>
      <c r="O331" s="10">
        <v>21895.050901102375</v>
      </c>
      <c r="P331" s="37">
        <f t="shared" si="45"/>
        <v>273558.38190951891</v>
      </c>
      <c r="Q331" s="78"/>
    </row>
    <row r="332" spans="1:17" x14ac:dyDescent="0.25">
      <c r="C332" t="s">
        <v>61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24518.77804750438</v>
      </c>
      <c r="K332" s="9">
        <v>24238.648544351199</v>
      </c>
      <c r="L332" s="9">
        <v>21498.471856734519</v>
      </c>
      <c r="M332" s="9">
        <v>22224.210185692536</v>
      </c>
      <c r="N332" s="9">
        <v>0</v>
      </c>
      <c r="O332" s="10">
        <v>0</v>
      </c>
      <c r="P332" s="37">
        <f t="shared" si="45"/>
        <v>92480.108634282631</v>
      </c>
      <c r="Q332" s="78">
        <v>1.1200000000000001</v>
      </c>
    </row>
    <row r="333" spans="1:17" x14ac:dyDescent="0.25">
      <c r="C333" t="s">
        <v>54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1902344.2006671759</v>
      </c>
      <c r="K333" s="9">
        <v>2031644.520018301</v>
      </c>
      <c r="L333" s="9">
        <v>1864466.8671169549</v>
      </c>
      <c r="M333" s="9">
        <v>1784029.6571117751</v>
      </c>
      <c r="N333" s="9">
        <v>0</v>
      </c>
      <c r="O333" s="10">
        <v>0</v>
      </c>
      <c r="P333" s="37">
        <f t="shared" si="45"/>
        <v>7582485.2449142067</v>
      </c>
      <c r="Q333" s="78">
        <v>6.8163000000000001E-2</v>
      </c>
    </row>
    <row r="334" spans="1:17" x14ac:dyDescent="0.25">
      <c r="C334" t="s">
        <v>55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2420067.0668657501</v>
      </c>
      <c r="K334" s="9">
        <v>2603867.3962583663</v>
      </c>
      <c r="L334" s="9">
        <v>2388222.2628307347</v>
      </c>
      <c r="M334" s="9">
        <v>2272538.1240243218</v>
      </c>
      <c r="N334" s="9">
        <v>0</v>
      </c>
      <c r="O334" s="10">
        <v>0</v>
      </c>
      <c r="P334" s="37">
        <f t="shared" si="45"/>
        <v>9684694.8499791734</v>
      </c>
      <c r="Q334" s="78">
        <v>6.1669000000000002E-2</v>
      </c>
    </row>
    <row r="335" spans="1:17" x14ac:dyDescent="0.25">
      <c r="C335" t="s">
        <v>56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9177120.7324670739</v>
      </c>
      <c r="K335" s="9">
        <v>9777166.0837233327</v>
      </c>
      <c r="L335" s="9">
        <v>8478010.8700523097</v>
      </c>
      <c r="M335" s="9">
        <v>9131289.2188639026</v>
      </c>
      <c r="N335" s="9">
        <v>0</v>
      </c>
      <c r="O335" s="10">
        <v>0</v>
      </c>
      <c r="P335" s="37">
        <f t="shared" si="45"/>
        <v>36563586.905106619</v>
      </c>
      <c r="Q335" s="78">
        <v>5.2309000000000001E-2</v>
      </c>
    </row>
    <row r="336" spans="1:17" x14ac:dyDescent="0.25">
      <c r="C336" t="s">
        <v>118</v>
      </c>
      <c r="D336" s="9">
        <v>2513991.7202865593</v>
      </c>
      <c r="E336" s="9">
        <v>2762015.7264518393</v>
      </c>
      <c r="F336" s="9">
        <v>2663627.0635080375</v>
      </c>
      <c r="G336" s="9">
        <v>2800000.6260011033</v>
      </c>
      <c r="H336" s="9">
        <v>2861906.4233058291</v>
      </c>
      <c r="I336" s="9">
        <v>2763476.9431154071</v>
      </c>
      <c r="J336" s="9">
        <v>0</v>
      </c>
      <c r="K336" s="9">
        <v>0</v>
      </c>
      <c r="L336" s="9">
        <v>0</v>
      </c>
      <c r="M336" s="9">
        <v>0</v>
      </c>
      <c r="N336" s="9">
        <v>3000631.4279763196</v>
      </c>
      <c r="O336" s="10">
        <v>2577582.6103669205</v>
      </c>
      <c r="P336" s="37">
        <f t="shared" si="45"/>
        <v>21943232.541012019</v>
      </c>
      <c r="Q336" s="78">
        <v>6.2514E-2</v>
      </c>
    </row>
    <row r="337" spans="1:17" x14ac:dyDescent="0.25">
      <c r="C337" t="s">
        <v>58</v>
      </c>
      <c r="D337" s="9">
        <v>2510344.236864218</v>
      </c>
      <c r="E337" s="9">
        <v>2747009.2605169956</v>
      </c>
      <c r="F337" s="9">
        <v>2666773.0548020257</v>
      </c>
      <c r="G337" s="9">
        <v>2816660.4144322048</v>
      </c>
      <c r="H337" s="9">
        <v>2861957.6187889585</v>
      </c>
      <c r="I337" s="9">
        <v>2778212.7831752179</v>
      </c>
      <c r="J337" s="9">
        <v>0</v>
      </c>
      <c r="K337" s="9">
        <v>0</v>
      </c>
      <c r="L337" s="9">
        <v>0</v>
      </c>
      <c r="M337" s="9">
        <v>0</v>
      </c>
      <c r="N337" s="9">
        <v>3008253.8831011513</v>
      </c>
      <c r="O337" s="10">
        <v>2577030.7374850749</v>
      </c>
      <c r="P337" s="37">
        <f t="shared" si="45"/>
        <v>21966241.989165846</v>
      </c>
      <c r="Q337" s="78">
        <v>5.0813999999999998E-2</v>
      </c>
    </row>
    <row r="338" spans="1:17" x14ac:dyDescent="0.25">
      <c r="C338" t="s">
        <v>59</v>
      </c>
      <c r="D338" s="9">
        <v>7076955.0428492231</v>
      </c>
      <c r="E338" s="9">
        <v>7487276.0130311651</v>
      </c>
      <c r="F338" s="9">
        <v>6893261.8816899369</v>
      </c>
      <c r="G338" s="9">
        <v>7604769.9595666928</v>
      </c>
      <c r="H338" s="9">
        <v>7327917.9579052133</v>
      </c>
      <c r="I338" s="9">
        <v>7472525.2737093754</v>
      </c>
      <c r="J338" s="9">
        <v>0</v>
      </c>
      <c r="K338" s="9">
        <v>0</v>
      </c>
      <c r="L338" s="9">
        <v>0</v>
      </c>
      <c r="M338" s="9">
        <v>0</v>
      </c>
      <c r="N338" s="9">
        <v>7633661.6889225291</v>
      </c>
      <c r="O338" s="10">
        <v>7071626.6521480046</v>
      </c>
      <c r="P338" s="37">
        <f t="shared" si="45"/>
        <v>58567994.469822139</v>
      </c>
      <c r="Q338" s="78">
        <v>5.0368000000000003E-2</v>
      </c>
    </row>
    <row r="339" spans="1:17" x14ac:dyDescent="0.25">
      <c r="C339" s="8" t="s">
        <v>17</v>
      </c>
      <c r="D339" s="15">
        <v>12101291</v>
      </c>
      <c r="E339" s="15">
        <v>12996301</v>
      </c>
      <c r="F339" s="15">
        <v>12223662</v>
      </c>
      <c r="G339" s="15">
        <v>13221431</v>
      </c>
      <c r="H339" s="15">
        <v>13051782</v>
      </c>
      <c r="I339" s="15">
        <v>13014215</v>
      </c>
      <c r="J339" s="15">
        <v>13499532</v>
      </c>
      <c r="K339" s="15">
        <v>14412678</v>
      </c>
      <c r="L339" s="15">
        <v>12730700</v>
      </c>
      <c r="M339" s="15">
        <v>13187857</v>
      </c>
      <c r="N339" s="15">
        <v>13642547</v>
      </c>
      <c r="O339" s="32">
        <v>12226240</v>
      </c>
      <c r="P339" s="16">
        <f t="shared" si="45"/>
        <v>156308236</v>
      </c>
      <c r="Q339" s="78"/>
    </row>
    <row r="340" spans="1:17" x14ac:dyDescent="0.25">
      <c r="C340" s="17" t="s">
        <v>18</v>
      </c>
      <c r="D340" s="18">
        <f t="shared" ref="D340:O340" si="48">SUMPRODUCT(D326:D338,$Q326:$Q338)+$Q340*D339</f>
        <v>808267.78952827724</v>
      </c>
      <c r="E340" s="18">
        <f t="shared" si="48"/>
        <v>862874.46514679072</v>
      </c>
      <c r="F340" s="18">
        <f t="shared" si="48"/>
        <v>819464.6207078849</v>
      </c>
      <c r="G340" s="18">
        <f t="shared" si="48"/>
        <v>868282.34372128965</v>
      </c>
      <c r="H340" s="18">
        <f t="shared" si="48"/>
        <v>864667.96517805336</v>
      </c>
      <c r="I340" s="18">
        <f t="shared" si="48"/>
        <v>864250.23349373392</v>
      </c>
      <c r="J340" s="18">
        <f t="shared" si="48"/>
        <v>1019349.8767394873</v>
      </c>
      <c r="K340" s="18">
        <f t="shared" si="48"/>
        <v>1069403.4373444361</v>
      </c>
      <c r="L340" s="18">
        <f t="shared" si="48"/>
        <v>949413.61502240505</v>
      </c>
      <c r="M340" s="18">
        <f t="shared" si="48"/>
        <v>983687.19227368827</v>
      </c>
      <c r="N340" s="18">
        <f t="shared" si="48"/>
        <v>899830.31815648428</v>
      </c>
      <c r="O340" s="19">
        <f t="shared" si="48"/>
        <v>816882.25770933251</v>
      </c>
      <c r="P340" s="20">
        <f t="shared" si="45"/>
        <v>10826374.115021862</v>
      </c>
      <c r="Q340" s="78">
        <v>0</v>
      </c>
    </row>
    <row r="341" spans="1:17" x14ac:dyDescent="0.25">
      <c r="P341" s="21"/>
      <c r="Q341" s="78"/>
    </row>
    <row r="342" spans="1:17" x14ac:dyDescent="0.25">
      <c r="A342" s="8" t="s">
        <v>67</v>
      </c>
      <c r="B342" t="s">
        <v>106</v>
      </c>
      <c r="C342" s="8" t="s">
        <v>9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 s="1">
        <v>1</v>
      </c>
      <c r="P342" s="21">
        <f t="shared" si="45"/>
        <v>12</v>
      </c>
      <c r="Q342" s="78">
        <v>212</v>
      </c>
    </row>
    <row r="343" spans="1:17" x14ac:dyDescent="0.25">
      <c r="C343" s="8" t="s">
        <v>10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3">
        <v>0</v>
      </c>
      <c r="P343" s="38">
        <f t="shared" si="45"/>
        <v>0</v>
      </c>
      <c r="Q343" s="78">
        <v>50</v>
      </c>
    </row>
    <row r="344" spans="1:17" x14ac:dyDescent="0.25">
      <c r="C344" s="8" t="s">
        <v>46</v>
      </c>
      <c r="D344" s="9">
        <v>15244.533199919975</v>
      </c>
      <c r="E344" s="9">
        <v>12418.931124318644</v>
      </c>
      <c r="F344" s="9">
        <v>12715.742263811204</v>
      </c>
      <c r="G344" s="9">
        <v>16511.859091988408</v>
      </c>
      <c r="H344" s="9">
        <v>16017.633077292698</v>
      </c>
      <c r="I344" s="9">
        <v>15329.339263649497</v>
      </c>
      <c r="J344" s="9">
        <v>15453.780417665459</v>
      </c>
      <c r="K344" s="9">
        <v>13738.62136313255</v>
      </c>
      <c r="L344" s="9">
        <v>16246.528834562212</v>
      </c>
      <c r="M344" s="9">
        <v>16238.295953201674</v>
      </c>
      <c r="N344" s="9">
        <v>16193.923279810591</v>
      </c>
      <c r="O344" s="10">
        <v>12955.972595739253</v>
      </c>
      <c r="P344" s="37">
        <f t="shared" si="45"/>
        <v>179065.16046509219</v>
      </c>
      <c r="Q344" s="78">
        <v>0.3</v>
      </c>
    </row>
    <row r="345" spans="1:17" x14ac:dyDescent="0.25">
      <c r="C345" t="s">
        <v>47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14390.996376364395</v>
      </c>
      <c r="K345" s="9">
        <v>12840.693999407389</v>
      </c>
      <c r="L345" s="9">
        <v>15413.647662855123</v>
      </c>
      <c r="M345" s="9">
        <v>15164.711894713362</v>
      </c>
      <c r="N345" s="9">
        <v>0</v>
      </c>
      <c r="O345" s="10">
        <v>0</v>
      </c>
      <c r="P345" s="37">
        <f t="shared" si="45"/>
        <v>57810.049933340269</v>
      </c>
      <c r="Q345" s="78">
        <v>7.01</v>
      </c>
    </row>
    <row r="346" spans="1:17" x14ac:dyDescent="0.25">
      <c r="C346" t="s">
        <v>48</v>
      </c>
      <c r="D346" s="9">
        <v>14986.513129893952</v>
      </c>
      <c r="E346" s="9">
        <v>11621.768673999894</v>
      </c>
      <c r="F346" s="9">
        <v>11448.370130812746</v>
      </c>
      <c r="G346" s="9">
        <v>15920.429110408511</v>
      </c>
      <c r="H346" s="9">
        <v>15180.825118580206</v>
      </c>
      <c r="I346" s="9">
        <v>14390.532515464509</v>
      </c>
      <c r="J346" s="9">
        <v>0</v>
      </c>
      <c r="K346" s="9">
        <v>0</v>
      </c>
      <c r="L346" s="9">
        <v>0</v>
      </c>
      <c r="M346" s="9">
        <v>0</v>
      </c>
      <c r="N346" s="9">
        <v>15374.605029814102</v>
      </c>
      <c r="O346" s="10">
        <v>12695.997260154516</v>
      </c>
      <c r="P346" s="37">
        <f t="shared" si="45"/>
        <v>111619.04096912844</v>
      </c>
      <c r="Q346" s="78">
        <v>5.95</v>
      </c>
    </row>
    <row r="347" spans="1:17" x14ac:dyDescent="0.25">
      <c r="C347" s="8" t="s">
        <v>53</v>
      </c>
      <c r="D347" s="9">
        <v>14986.513129893952</v>
      </c>
      <c r="E347" s="9">
        <v>11621.768673999894</v>
      </c>
      <c r="F347" s="9">
        <v>11448.370130812746</v>
      </c>
      <c r="G347" s="9">
        <v>15920.429110408511</v>
      </c>
      <c r="H347" s="9">
        <v>15180.825118580206</v>
      </c>
      <c r="I347" s="9">
        <v>14390.532515464509</v>
      </c>
      <c r="J347" s="9">
        <v>14390.996376364395</v>
      </c>
      <c r="K347" s="9">
        <v>12840.693999407389</v>
      </c>
      <c r="L347" s="9">
        <v>15413.647662855123</v>
      </c>
      <c r="M347" s="9">
        <v>15164.711894713362</v>
      </c>
      <c r="N347" s="9">
        <v>15374.605029814102</v>
      </c>
      <c r="O347" s="10">
        <v>12695.997260154516</v>
      </c>
      <c r="P347" s="37">
        <f t="shared" si="45"/>
        <v>169429.09090246868</v>
      </c>
      <c r="Q347" s="78"/>
    </row>
    <row r="348" spans="1:17" x14ac:dyDescent="0.25">
      <c r="C348" s="8" t="s">
        <v>61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14385.504387329633</v>
      </c>
      <c r="K348" s="9">
        <v>12765.365745052892</v>
      </c>
      <c r="L348" s="9">
        <v>15259.182762913941</v>
      </c>
      <c r="M348" s="9">
        <v>15164.920444694726</v>
      </c>
      <c r="N348" s="9">
        <v>0</v>
      </c>
      <c r="O348" s="10">
        <v>0</v>
      </c>
      <c r="P348" s="37">
        <f t="shared" si="45"/>
        <v>57574.973339991193</v>
      </c>
      <c r="Q348" s="78">
        <v>1.36</v>
      </c>
    </row>
    <row r="349" spans="1:17" x14ac:dyDescent="0.25">
      <c r="C349" t="s">
        <v>54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1346011.5695176816</v>
      </c>
      <c r="K349" s="9">
        <v>1105074.4136822913</v>
      </c>
      <c r="L349" s="9">
        <v>1356230.171879</v>
      </c>
      <c r="M349" s="9">
        <v>1242018.2679933826</v>
      </c>
      <c r="N349" s="9">
        <v>0</v>
      </c>
      <c r="O349" s="10">
        <v>0</v>
      </c>
      <c r="P349" s="37">
        <f t="shared" si="45"/>
        <v>5049334.4230723549</v>
      </c>
      <c r="Q349" s="78">
        <v>7.1522000000000002E-2</v>
      </c>
    </row>
    <row r="350" spans="1:17" x14ac:dyDescent="0.25">
      <c r="C350" t="s">
        <v>55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1619115.1233242063</v>
      </c>
      <c r="K350" s="9">
        <v>1444977.5568493733</v>
      </c>
      <c r="L350" s="9">
        <v>1710988.7081006726</v>
      </c>
      <c r="M350" s="9">
        <v>1516225.0367170745</v>
      </c>
      <c r="N350" s="9">
        <v>0</v>
      </c>
      <c r="O350" s="10">
        <v>0</v>
      </c>
      <c r="P350" s="37">
        <f t="shared" si="45"/>
        <v>6291306.4249913264</v>
      </c>
      <c r="Q350" s="78">
        <v>6.5003000000000005E-2</v>
      </c>
    </row>
    <row r="351" spans="1:17" x14ac:dyDescent="0.25">
      <c r="C351" t="s">
        <v>56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6413477.3071581116</v>
      </c>
      <c r="K351" s="9">
        <v>5771765.0294683352</v>
      </c>
      <c r="L351" s="9">
        <v>6363241.1200203262</v>
      </c>
      <c r="M351" s="9">
        <v>6636903.695289542</v>
      </c>
      <c r="N351" s="9">
        <v>0</v>
      </c>
      <c r="O351" s="10">
        <v>0</v>
      </c>
      <c r="P351" s="37">
        <f t="shared" si="45"/>
        <v>25185387.151936315</v>
      </c>
      <c r="Q351" s="78">
        <v>5.5601999999999999E-2</v>
      </c>
    </row>
    <row r="352" spans="1:17" x14ac:dyDescent="0.25">
      <c r="C352" t="s">
        <v>118</v>
      </c>
      <c r="D352" s="9">
        <v>1876303.640751089</v>
      </c>
      <c r="E352" s="9">
        <v>1018101.9876822933</v>
      </c>
      <c r="F352" s="9">
        <v>812407.39119999995</v>
      </c>
      <c r="G352" s="9">
        <v>1840661.1762999999</v>
      </c>
      <c r="H352" s="9">
        <v>2014147.7760999999</v>
      </c>
      <c r="I352" s="9">
        <v>2040025.1893170902</v>
      </c>
      <c r="J352" s="9">
        <v>0</v>
      </c>
      <c r="K352" s="9">
        <v>0</v>
      </c>
      <c r="L352" s="9">
        <v>0</v>
      </c>
      <c r="M352" s="9">
        <v>0</v>
      </c>
      <c r="N352" s="9">
        <v>2132765.2948241606</v>
      </c>
      <c r="O352" s="10">
        <v>1636944.1501527375</v>
      </c>
      <c r="P352" s="37">
        <f t="shared" si="45"/>
        <v>13371356.60632737</v>
      </c>
      <c r="Q352" s="78">
        <v>6.6594E-2</v>
      </c>
    </row>
    <row r="353" spans="1:17" x14ac:dyDescent="0.25">
      <c r="C353" t="s">
        <v>58</v>
      </c>
      <c r="D353" s="9">
        <v>1771341.4498065459</v>
      </c>
      <c r="E353" s="9">
        <v>983239.20256294636</v>
      </c>
      <c r="F353" s="9">
        <v>789861.79</v>
      </c>
      <c r="G353" s="9">
        <v>1834589.3764000002</v>
      </c>
      <c r="H353" s="9">
        <v>1973833.3758</v>
      </c>
      <c r="I353" s="9">
        <v>2008953.5910741631</v>
      </c>
      <c r="J353" s="9">
        <v>0</v>
      </c>
      <c r="K353" s="9">
        <v>0</v>
      </c>
      <c r="L353" s="9">
        <v>0</v>
      </c>
      <c r="M353" s="9">
        <v>0</v>
      </c>
      <c r="N353" s="9">
        <v>2086160.7002705222</v>
      </c>
      <c r="O353" s="10">
        <v>1622421.9476122393</v>
      </c>
      <c r="P353" s="37">
        <f t="shared" si="45"/>
        <v>13070401.433526417</v>
      </c>
      <c r="Q353" s="78">
        <v>5.4810999999999999E-2</v>
      </c>
    </row>
    <row r="354" spans="1:17" x14ac:dyDescent="0.25">
      <c r="C354" t="s">
        <v>59</v>
      </c>
      <c r="D354" s="9">
        <v>5799073.9094423652</v>
      </c>
      <c r="E354" s="9">
        <v>2938591.8097547605</v>
      </c>
      <c r="F354" s="9">
        <v>2134971.9720999999</v>
      </c>
      <c r="G354" s="9">
        <v>5214561.7335999999</v>
      </c>
      <c r="H354" s="9">
        <v>5331901.3376000002</v>
      </c>
      <c r="I354" s="9">
        <v>5575684.2196087465</v>
      </c>
      <c r="J354" s="9">
        <v>0</v>
      </c>
      <c r="K354" s="9">
        <v>0</v>
      </c>
      <c r="L354" s="9">
        <v>0</v>
      </c>
      <c r="M354" s="9">
        <v>0</v>
      </c>
      <c r="N354" s="9">
        <v>5523030.0049053179</v>
      </c>
      <c r="O354" s="10">
        <v>4541506.9022350227</v>
      </c>
      <c r="P354" s="37">
        <f t="shared" si="45"/>
        <v>37059321.88924621</v>
      </c>
      <c r="Q354" s="78">
        <v>5.4363000000000002E-2</v>
      </c>
    </row>
    <row r="355" spans="1:17" x14ac:dyDescent="0.25">
      <c r="C355" s="8" t="s">
        <v>17</v>
      </c>
      <c r="D355" s="15">
        <v>9446719</v>
      </c>
      <c r="E355" s="15">
        <v>4939933</v>
      </c>
      <c r="F355" s="15">
        <v>3737241</v>
      </c>
      <c r="G355" s="15">
        <v>8889812</v>
      </c>
      <c r="H355" s="15">
        <v>9319882</v>
      </c>
      <c r="I355" s="15">
        <v>9624663</v>
      </c>
      <c r="J355" s="15">
        <v>9378604</v>
      </c>
      <c r="K355" s="15">
        <v>8321817</v>
      </c>
      <c r="L355" s="15">
        <v>9430460</v>
      </c>
      <c r="M355" s="15">
        <v>9395147</v>
      </c>
      <c r="N355" s="15">
        <v>9741956</v>
      </c>
      <c r="O355" s="32">
        <v>7800873</v>
      </c>
      <c r="P355" s="16">
        <f t="shared" si="45"/>
        <v>100027107</v>
      </c>
      <c r="Q355" s="78"/>
    </row>
    <row r="356" spans="1:17" x14ac:dyDescent="0.25">
      <c r="C356" s="17" t="s">
        <v>18</v>
      </c>
      <c r="D356" s="18">
        <f t="shared" ref="D356:O356" si="49">SUMPRODUCT(D342:D354,$Q342:$Q354)+$Q356*D355</f>
        <v>631249.72887938493</v>
      </c>
      <c r="E356" s="18">
        <f t="shared" si="49"/>
        <v>354529.67720068526</v>
      </c>
      <c r="F356" s="18">
        <f t="shared" si="49"/>
        <v>285602.5786580143</v>
      </c>
      <c r="G356" s="18">
        <f t="shared" si="49"/>
        <v>606503.99914260651</v>
      </c>
      <c r="H356" s="18">
        <f t="shared" si="49"/>
        <v>627519.28995726607</v>
      </c>
      <c r="I356" s="18">
        <f t="shared" si="49"/>
        <v>639511.5842144473</v>
      </c>
      <c r="J356" s="18">
        <f t="shared" si="49"/>
        <v>683412.24975947477</v>
      </c>
      <c r="K356" s="18">
        <f t="shared" si="49"/>
        <v>605594.43626982055</v>
      </c>
      <c r="L356" s="18">
        <f t="shared" si="49"/>
        <v>695916.74342571408</v>
      </c>
      <c r="M356" s="18">
        <f t="shared" si="49"/>
        <v>688428.33686331776</v>
      </c>
      <c r="N356" s="18">
        <f t="shared" si="49"/>
        <v>653171.4832540527</v>
      </c>
      <c r="O356" s="19">
        <f t="shared" si="49"/>
        <v>524467.14330868958</v>
      </c>
      <c r="P356" s="20">
        <f t="shared" si="45"/>
        <v>6995907.2509334739</v>
      </c>
      <c r="Q356" s="78">
        <v>0</v>
      </c>
    </row>
    <row r="357" spans="1:17" x14ac:dyDescent="0.25">
      <c r="Q357" s="78"/>
    </row>
    <row r="358" spans="1:17" x14ac:dyDescent="0.25">
      <c r="A358" s="8" t="s">
        <v>121</v>
      </c>
      <c r="B358" t="s">
        <v>106</v>
      </c>
      <c r="C358" s="8" t="s">
        <v>69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2367.6999999999998</v>
      </c>
      <c r="J358">
        <v>2377</v>
      </c>
      <c r="K358">
        <v>2349.6999999999998</v>
      </c>
      <c r="L358">
        <v>2387.5</v>
      </c>
      <c r="M358">
        <v>0</v>
      </c>
      <c r="N358">
        <v>0</v>
      </c>
      <c r="O358" s="1">
        <v>0</v>
      </c>
      <c r="P358" s="2">
        <f t="shared" si="45"/>
        <v>9481.9</v>
      </c>
      <c r="Q358" s="78">
        <v>30</v>
      </c>
    </row>
    <row r="359" spans="1:17" x14ac:dyDescent="0.25">
      <c r="C359" s="8" t="s">
        <v>70</v>
      </c>
      <c r="D359">
        <v>2302.1</v>
      </c>
      <c r="E359">
        <v>2284.1</v>
      </c>
      <c r="F359">
        <v>2258.3000000000002</v>
      </c>
      <c r="G359">
        <v>2259</v>
      </c>
      <c r="H359">
        <v>2303.6999999999998</v>
      </c>
      <c r="I359">
        <v>0</v>
      </c>
      <c r="J359">
        <v>0</v>
      </c>
      <c r="K359">
        <v>0</v>
      </c>
      <c r="L359">
        <v>0</v>
      </c>
      <c r="M359">
        <v>2393.6999999999998</v>
      </c>
      <c r="N359">
        <v>2337.4</v>
      </c>
      <c r="O359" s="1">
        <v>2292.6</v>
      </c>
      <c r="P359" s="2">
        <f t="shared" si="45"/>
        <v>18430.900000000001</v>
      </c>
      <c r="Q359" s="78">
        <v>6</v>
      </c>
    </row>
    <row r="360" spans="1:17" x14ac:dyDescent="0.25">
      <c r="C360" s="8" t="s">
        <v>10</v>
      </c>
      <c r="D360" s="12">
        <v>6.333333333333333</v>
      </c>
      <c r="E360" s="12">
        <v>7.3</v>
      </c>
      <c r="F360" s="12">
        <v>37.216666666666669</v>
      </c>
      <c r="G360" s="12">
        <v>29.966666666666669</v>
      </c>
      <c r="H360" s="12">
        <v>22.849999999999998</v>
      </c>
      <c r="I360" s="12">
        <v>8.5366666666666671</v>
      </c>
      <c r="J360" s="12">
        <v>0.18833333333333332</v>
      </c>
      <c r="K360" s="12">
        <v>0</v>
      </c>
      <c r="L360" s="12">
        <v>0</v>
      </c>
      <c r="M360" s="12">
        <v>1.0333333333333334</v>
      </c>
      <c r="N360" s="12">
        <v>3.4666666666666668</v>
      </c>
      <c r="O360" s="13">
        <v>1.3666666666666665</v>
      </c>
      <c r="P360" s="2">
        <f t="shared" si="45"/>
        <v>118.25833333333331</v>
      </c>
      <c r="Q360" s="78">
        <v>3</v>
      </c>
    </row>
    <row r="361" spans="1:17" ht="15" customHeight="1" x14ac:dyDescent="0.25">
      <c r="C361" t="s">
        <v>71</v>
      </c>
      <c r="D361" s="60"/>
      <c r="E361" s="60"/>
      <c r="F361" s="60"/>
      <c r="G361" s="60"/>
      <c r="H361" s="60"/>
      <c r="I361" s="61">
        <v>44837.068147969068</v>
      </c>
      <c r="J361" s="62">
        <v>46572.691762022092</v>
      </c>
      <c r="K361" s="62">
        <v>45496.444004169221</v>
      </c>
      <c r="L361" s="63">
        <v>40981.021458696996</v>
      </c>
      <c r="M361" s="60"/>
      <c r="N361" s="60"/>
      <c r="O361" s="60"/>
      <c r="P361" s="64"/>
      <c r="Q361" s="78">
        <v>9.6999999999999993</v>
      </c>
    </row>
    <row r="362" spans="1:17" x14ac:dyDescent="0.25">
      <c r="C362" t="s">
        <v>72</v>
      </c>
      <c r="D362" s="60"/>
      <c r="E362" s="60"/>
      <c r="F362" s="60"/>
      <c r="G362" s="60"/>
      <c r="H362" s="60"/>
      <c r="I362" s="65">
        <v>0</v>
      </c>
      <c r="J362" s="66">
        <v>0</v>
      </c>
      <c r="K362" s="66">
        <v>0</v>
      </c>
      <c r="L362" s="67">
        <v>0</v>
      </c>
      <c r="M362" s="60"/>
      <c r="N362" s="60"/>
      <c r="O362" s="60"/>
      <c r="P362" s="64"/>
      <c r="Q362" s="78">
        <v>0</v>
      </c>
    </row>
    <row r="363" spans="1:17" x14ac:dyDescent="0.25">
      <c r="C363" s="8" t="s">
        <v>73</v>
      </c>
      <c r="D363" s="60"/>
      <c r="E363" s="60"/>
      <c r="F363" s="60"/>
      <c r="G363" s="60"/>
      <c r="H363" s="60"/>
      <c r="I363" s="68">
        <v>44837.068147969068</v>
      </c>
      <c r="J363" s="69">
        <v>46572.691762022092</v>
      </c>
      <c r="K363" s="69">
        <v>45496.444004169221</v>
      </c>
      <c r="L363" s="70">
        <v>40981.021458696996</v>
      </c>
      <c r="M363" s="60"/>
      <c r="N363" s="60"/>
      <c r="O363" s="60"/>
      <c r="P363" s="64"/>
      <c r="Q363" s="78"/>
    </row>
    <row r="364" spans="1:17" x14ac:dyDescent="0.25">
      <c r="C364" t="s">
        <v>74</v>
      </c>
      <c r="D364" s="9">
        <v>0</v>
      </c>
      <c r="E364" s="9">
        <v>0</v>
      </c>
      <c r="F364" s="9">
        <v>0</v>
      </c>
      <c r="G364" s="9">
        <v>0</v>
      </c>
      <c r="H364" s="9">
        <v>6086.6279468807261</v>
      </c>
      <c r="I364" s="9">
        <v>11434010.505044408</v>
      </c>
      <c r="J364" s="9">
        <v>16686482.878993433</v>
      </c>
      <c r="K364" s="9">
        <v>17639617.074114054</v>
      </c>
      <c r="L364" s="9">
        <v>12530207.244190915</v>
      </c>
      <c r="M364" s="9">
        <v>1316580.2155260569</v>
      </c>
      <c r="N364" s="9">
        <v>-44748.627410225505</v>
      </c>
      <c r="O364" s="10">
        <v>43923</v>
      </c>
      <c r="P364" s="2">
        <f t="shared" si="45"/>
        <v>59612158.918405525</v>
      </c>
      <c r="Q364" s="78">
        <v>9.0204999999999994E-2</v>
      </c>
    </row>
    <row r="365" spans="1:17" x14ac:dyDescent="0.25">
      <c r="C365" t="s">
        <v>75</v>
      </c>
      <c r="D365" s="9">
        <v>138533</v>
      </c>
      <c r="E365" s="9">
        <v>122155</v>
      </c>
      <c r="F365" s="9">
        <v>141949</v>
      </c>
      <c r="G365" s="9">
        <v>229524</v>
      </c>
      <c r="H365" s="9">
        <v>4319506.9479901074</v>
      </c>
      <c r="I365" s="9">
        <v>11076.16406972533</v>
      </c>
      <c r="J365" s="9">
        <v>-52.297706256591312</v>
      </c>
      <c r="K365" s="9">
        <v>805.2977043151003</v>
      </c>
      <c r="L365" s="9">
        <v>0</v>
      </c>
      <c r="M365" s="9">
        <v>3898823.7011471647</v>
      </c>
      <c r="N365" s="9">
        <v>672233.16331234411</v>
      </c>
      <c r="O365" s="10">
        <v>196481</v>
      </c>
      <c r="P365" s="2">
        <f t="shared" ref="P365:P408" si="50">SUM(D365:O365)</f>
        <v>9731034.9765173998</v>
      </c>
      <c r="Q365" s="78">
        <v>7.4759999999999993E-2</v>
      </c>
    </row>
    <row r="366" spans="1:17" x14ac:dyDescent="0.25">
      <c r="C366" s="8" t="s">
        <v>17</v>
      </c>
      <c r="D366" s="15">
        <v>138533</v>
      </c>
      <c r="E366" s="15">
        <v>122155</v>
      </c>
      <c r="F366" s="15">
        <v>141949</v>
      </c>
      <c r="G366" s="15">
        <v>229524</v>
      </c>
      <c r="H366" s="15">
        <v>4325593.575936988</v>
      </c>
      <c r="I366" s="15">
        <v>11445086.669114133</v>
      </c>
      <c r="J366" s="15">
        <v>16686430.581287175</v>
      </c>
      <c r="K366" s="15">
        <v>17640422.371818367</v>
      </c>
      <c r="L366" s="15">
        <v>12530207.244190916</v>
      </c>
      <c r="M366" s="15">
        <v>5215403.9166732216</v>
      </c>
      <c r="N366" s="15">
        <v>627484.53590211866</v>
      </c>
      <c r="O366" s="32">
        <v>240404</v>
      </c>
      <c r="P366" s="16">
        <f t="shared" si="50"/>
        <v>69343193.894922927</v>
      </c>
      <c r="Q366" s="78"/>
    </row>
    <row r="367" spans="1:17" x14ac:dyDescent="0.25">
      <c r="C367" s="17" t="s">
        <v>18</v>
      </c>
      <c r="D367" s="18">
        <f t="shared" ref="D367:O367" si="51">SUMPRODUCT(D358:D365,$Q$358:$Q$365)+D366*$Q$367</f>
        <v>24188.327079999995</v>
      </c>
      <c r="E367" s="18">
        <f t="shared" si="51"/>
        <v>22858.807799999995</v>
      </c>
      <c r="F367" s="18">
        <f t="shared" si="51"/>
        <v>24273.557240000002</v>
      </c>
      <c r="G367" s="18">
        <f t="shared" si="51"/>
        <v>30803.114239999995</v>
      </c>
      <c r="H367" s="18">
        <f t="shared" si="51"/>
        <v>337366.13370568876</v>
      </c>
      <c r="I367" s="18">
        <f t="shared" si="51"/>
        <v>1538209.1426686831</v>
      </c>
      <c r="J367" s="18">
        <f t="shared" si="51"/>
        <v>2028265.953414697</v>
      </c>
      <c r="K367" s="18">
        <f t="shared" si="51"/>
        <v>2103048.3690672745</v>
      </c>
      <c r="L367" s="18">
        <f t="shared" si="51"/>
        <v>1599428.2526116022</v>
      </c>
      <c r="M367" s="18">
        <f t="shared" si="51"/>
        <v>424603.47823928995</v>
      </c>
      <c r="N367" s="18">
        <f t="shared" si="51"/>
        <v>60254.40135369145</v>
      </c>
      <c r="O367" s="19">
        <f t="shared" si="51"/>
        <v>32410.693774999996</v>
      </c>
      <c r="P367" s="20">
        <f t="shared" si="50"/>
        <v>8225710.2311959276</v>
      </c>
      <c r="Q367" s="78">
        <v>0</v>
      </c>
    </row>
    <row r="368" spans="1:17" x14ac:dyDescent="0.25">
      <c r="P368" s="21"/>
      <c r="Q368" s="78"/>
    </row>
    <row r="369" spans="1:17" x14ac:dyDescent="0.25">
      <c r="A369" s="8" t="s">
        <v>76</v>
      </c>
      <c r="B369" t="s">
        <v>106</v>
      </c>
      <c r="C369" s="8" t="s">
        <v>69</v>
      </c>
      <c r="D369">
        <v>2</v>
      </c>
      <c r="E369">
        <v>2</v>
      </c>
      <c r="F369">
        <v>2</v>
      </c>
      <c r="G369">
        <v>2</v>
      </c>
      <c r="H369">
        <v>2</v>
      </c>
      <c r="I369">
        <v>2</v>
      </c>
      <c r="J369">
        <v>2</v>
      </c>
      <c r="K369">
        <v>2</v>
      </c>
      <c r="L369">
        <v>2</v>
      </c>
      <c r="M369">
        <v>2</v>
      </c>
      <c r="N369">
        <v>2</v>
      </c>
      <c r="O369" s="1">
        <v>2</v>
      </c>
      <c r="P369" s="21">
        <f t="shared" si="50"/>
        <v>24</v>
      </c>
      <c r="Q369" s="78">
        <v>0</v>
      </c>
    </row>
    <row r="370" spans="1:17" x14ac:dyDescent="0.25">
      <c r="C370" t="s">
        <v>77</v>
      </c>
      <c r="D370" s="15">
        <v>449</v>
      </c>
      <c r="E370" s="15">
        <v>449</v>
      </c>
      <c r="F370" s="15">
        <v>449</v>
      </c>
      <c r="G370" s="15">
        <v>449</v>
      </c>
      <c r="H370" s="15">
        <v>449</v>
      </c>
      <c r="I370" s="15">
        <v>449</v>
      </c>
      <c r="J370" s="15">
        <v>449</v>
      </c>
      <c r="K370" s="15">
        <v>449</v>
      </c>
      <c r="L370" s="15">
        <v>449</v>
      </c>
      <c r="M370" s="15">
        <v>449</v>
      </c>
      <c r="N370" s="15">
        <v>449</v>
      </c>
      <c r="O370" s="32">
        <v>449</v>
      </c>
      <c r="P370" s="16">
        <f t="shared" si="50"/>
        <v>5388</v>
      </c>
      <c r="Q370" s="78">
        <v>7.6960000000000001E-2</v>
      </c>
    </row>
    <row r="371" spans="1:17" x14ac:dyDescent="0.25">
      <c r="C371" s="17" t="s">
        <v>18</v>
      </c>
      <c r="D371" s="18">
        <f>D370*$Q$370</f>
        <v>34.555039999999998</v>
      </c>
      <c r="E371" s="18">
        <f t="shared" ref="E371:O371" si="52">E370*$Q$370</f>
        <v>34.555039999999998</v>
      </c>
      <c r="F371" s="18">
        <f t="shared" si="52"/>
        <v>34.555039999999998</v>
      </c>
      <c r="G371" s="18">
        <f t="shared" si="52"/>
        <v>34.555039999999998</v>
      </c>
      <c r="H371" s="18">
        <f t="shared" si="52"/>
        <v>34.555039999999998</v>
      </c>
      <c r="I371" s="18">
        <f t="shared" si="52"/>
        <v>34.555039999999998</v>
      </c>
      <c r="J371" s="18">
        <f t="shared" si="52"/>
        <v>34.555039999999998</v>
      </c>
      <c r="K371" s="18">
        <f t="shared" si="52"/>
        <v>34.555039999999998</v>
      </c>
      <c r="L371" s="18">
        <f t="shared" si="52"/>
        <v>34.555039999999998</v>
      </c>
      <c r="M371" s="18">
        <f t="shared" si="52"/>
        <v>34.555039999999998</v>
      </c>
      <c r="N371" s="18">
        <f t="shared" si="52"/>
        <v>34.555039999999998</v>
      </c>
      <c r="O371" s="19">
        <f t="shared" si="52"/>
        <v>34.555039999999998</v>
      </c>
      <c r="P371" s="20">
        <f t="shared" si="50"/>
        <v>414.66048000000006</v>
      </c>
      <c r="Q371" s="78">
        <v>0</v>
      </c>
    </row>
    <row r="372" spans="1:17" x14ac:dyDescent="0.25">
      <c r="P372" s="21"/>
      <c r="Q372" s="78"/>
    </row>
    <row r="373" spans="1:17" x14ac:dyDescent="0.25">
      <c r="A373" s="8" t="s">
        <v>79</v>
      </c>
      <c r="B373" t="s">
        <v>106</v>
      </c>
      <c r="C373" s="8" t="s">
        <v>69</v>
      </c>
      <c r="D373">
        <v>13</v>
      </c>
      <c r="E373">
        <v>13</v>
      </c>
      <c r="F373">
        <v>13</v>
      </c>
      <c r="G373">
        <v>13</v>
      </c>
      <c r="H373">
        <v>13</v>
      </c>
      <c r="I373">
        <v>13</v>
      </c>
      <c r="J373">
        <v>13</v>
      </c>
      <c r="K373">
        <v>13</v>
      </c>
      <c r="L373">
        <v>13</v>
      </c>
      <c r="M373">
        <v>13</v>
      </c>
      <c r="N373">
        <v>13</v>
      </c>
      <c r="O373" s="1">
        <v>13</v>
      </c>
      <c r="P373" s="21">
        <f t="shared" si="50"/>
        <v>156</v>
      </c>
      <c r="Q373" s="78">
        <v>0</v>
      </c>
    </row>
    <row r="374" spans="1:17" x14ac:dyDescent="0.25">
      <c r="C374" t="s">
        <v>77</v>
      </c>
      <c r="D374" s="15">
        <v>1740</v>
      </c>
      <c r="E374" s="15">
        <v>2215</v>
      </c>
      <c r="F374" s="15">
        <v>1724</v>
      </c>
      <c r="G374" s="15">
        <v>1629</v>
      </c>
      <c r="H374" s="15">
        <v>1626</v>
      </c>
      <c r="I374" s="15">
        <v>1654</v>
      </c>
      <c r="J374" s="15">
        <v>1791</v>
      </c>
      <c r="K374" s="15">
        <v>1769</v>
      </c>
      <c r="L374" s="15">
        <v>3254</v>
      </c>
      <c r="M374" s="15">
        <v>3894</v>
      </c>
      <c r="N374" s="15">
        <v>3400</v>
      </c>
      <c r="O374" s="32">
        <v>3321</v>
      </c>
      <c r="P374" s="16">
        <f t="shared" si="50"/>
        <v>28017</v>
      </c>
      <c r="Q374" s="78">
        <v>0.11992999999999999</v>
      </c>
    </row>
    <row r="375" spans="1:17" x14ac:dyDescent="0.25">
      <c r="C375" s="17" t="s">
        <v>18</v>
      </c>
      <c r="D375" s="18">
        <f t="shared" ref="D375:O375" si="53">SUMPRODUCT(D373:D374,$Q373:$Q374)+$Q375*D374</f>
        <v>208.6782</v>
      </c>
      <c r="E375" s="18">
        <f t="shared" si="53"/>
        <v>265.64494999999999</v>
      </c>
      <c r="F375" s="18">
        <f t="shared" si="53"/>
        <v>206.75932</v>
      </c>
      <c r="G375" s="18">
        <f t="shared" si="53"/>
        <v>195.36597</v>
      </c>
      <c r="H375" s="18">
        <f t="shared" si="53"/>
        <v>195.00618</v>
      </c>
      <c r="I375" s="18">
        <f t="shared" si="53"/>
        <v>198.36421999999999</v>
      </c>
      <c r="J375" s="18">
        <f t="shared" si="53"/>
        <v>214.79462999999998</v>
      </c>
      <c r="K375" s="18">
        <f t="shared" si="53"/>
        <v>212.15617</v>
      </c>
      <c r="L375" s="18">
        <f t="shared" si="53"/>
        <v>390.25221999999997</v>
      </c>
      <c r="M375" s="18">
        <f t="shared" si="53"/>
        <v>467.00741999999997</v>
      </c>
      <c r="N375" s="18">
        <f t="shared" si="53"/>
        <v>407.762</v>
      </c>
      <c r="O375" s="19">
        <f t="shared" si="53"/>
        <v>398.28753</v>
      </c>
      <c r="P375" s="20">
        <f t="shared" si="50"/>
        <v>3360.0788100000004</v>
      </c>
      <c r="Q375" s="78">
        <v>0</v>
      </c>
    </row>
    <row r="376" spans="1:17" x14ac:dyDescent="0.25">
      <c r="P376" s="21"/>
      <c r="Q376" s="78"/>
    </row>
    <row r="377" spans="1:17" x14ac:dyDescent="0.25">
      <c r="A377" s="8" t="s">
        <v>80</v>
      </c>
      <c r="B377" t="s">
        <v>106</v>
      </c>
      <c r="Q377" s="78"/>
    </row>
    <row r="378" spans="1:17" x14ac:dyDescent="0.25">
      <c r="B378" s="71"/>
      <c r="C378" s="11" t="s">
        <v>81</v>
      </c>
      <c r="D378" s="9">
        <v>666.03199999999993</v>
      </c>
      <c r="E378" s="9">
        <v>668.59900000000005</v>
      </c>
      <c r="F378" s="9">
        <v>670.50099999999998</v>
      </c>
      <c r="G378" s="9">
        <v>668.86699999999996</v>
      </c>
      <c r="H378" s="9">
        <v>668.76700000000005</v>
      </c>
      <c r="I378" s="9">
        <v>667.00299999999993</v>
      </c>
      <c r="J378" s="9">
        <v>666.83300000000008</v>
      </c>
      <c r="K378" s="9">
        <v>665.63200000000006</v>
      </c>
      <c r="L378" s="9">
        <v>664.76700000000005</v>
      </c>
      <c r="M378" s="9">
        <v>663.77</v>
      </c>
      <c r="N378" s="9">
        <v>664.26700000000005</v>
      </c>
      <c r="O378" s="10">
        <v>665</v>
      </c>
      <c r="P378" s="37">
        <f t="shared" si="50"/>
        <v>8000.0379999999986</v>
      </c>
      <c r="Q378" s="78">
        <v>11.64</v>
      </c>
    </row>
    <row r="379" spans="1:17" x14ac:dyDescent="0.25">
      <c r="B379" s="71"/>
      <c r="C379" s="11" t="s">
        <v>83</v>
      </c>
      <c r="D379" s="9">
        <v>63</v>
      </c>
      <c r="E379" s="9">
        <v>63</v>
      </c>
      <c r="F379" s="9">
        <v>63</v>
      </c>
      <c r="G379" s="9">
        <v>63</v>
      </c>
      <c r="H379" s="9">
        <v>63</v>
      </c>
      <c r="I379" s="9">
        <v>63.002000000000002</v>
      </c>
      <c r="J379" s="9">
        <v>63</v>
      </c>
      <c r="K379" s="9">
        <v>63</v>
      </c>
      <c r="L379" s="9">
        <v>63.4</v>
      </c>
      <c r="M379" s="9">
        <v>62.667999999999999</v>
      </c>
      <c r="N379" s="9">
        <v>63</v>
      </c>
      <c r="O379" s="10">
        <v>63</v>
      </c>
      <c r="P379" s="37">
        <f t="shared" si="50"/>
        <v>756.07</v>
      </c>
      <c r="Q379" s="78">
        <v>14.13</v>
      </c>
    </row>
    <row r="380" spans="1:17" x14ac:dyDescent="0.25">
      <c r="B380" s="72"/>
      <c r="C380" s="11" t="s">
        <v>84</v>
      </c>
      <c r="D380" s="9">
        <v>15</v>
      </c>
      <c r="E380" s="9">
        <v>15</v>
      </c>
      <c r="F380" s="9">
        <v>15</v>
      </c>
      <c r="G380" s="9">
        <v>15</v>
      </c>
      <c r="H380" s="9">
        <v>15</v>
      </c>
      <c r="I380" s="9">
        <v>15</v>
      </c>
      <c r="J380" s="9">
        <v>15</v>
      </c>
      <c r="K380" s="9">
        <v>15</v>
      </c>
      <c r="L380" s="9">
        <v>15</v>
      </c>
      <c r="M380" s="9">
        <v>15</v>
      </c>
      <c r="N380" s="9">
        <v>15</v>
      </c>
      <c r="O380" s="10">
        <v>15</v>
      </c>
      <c r="P380" s="37">
        <f>SUM(D380:O380)</f>
        <v>180</v>
      </c>
      <c r="Q380" s="78">
        <v>20.41</v>
      </c>
    </row>
    <row r="381" spans="1:17" x14ac:dyDescent="0.25">
      <c r="B381" s="73"/>
      <c r="C381" s="11" t="s">
        <v>85</v>
      </c>
      <c r="D381" s="9">
        <v>23</v>
      </c>
      <c r="E381" s="9">
        <v>23</v>
      </c>
      <c r="F381" s="9">
        <v>23</v>
      </c>
      <c r="G381" s="9">
        <v>24</v>
      </c>
      <c r="H381" s="9">
        <v>24</v>
      </c>
      <c r="I381" s="9">
        <v>24.003</v>
      </c>
      <c r="J381" s="9">
        <v>24.067</v>
      </c>
      <c r="K381" s="9">
        <v>24</v>
      </c>
      <c r="L381" s="9">
        <v>24</v>
      </c>
      <c r="M381" s="9">
        <v>24.004000000000001</v>
      </c>
      <c r="N381" s="9">
        <v>24</v>
      </c>
      <c r="O381" s="10">
        <v>24</v>
      </c>
      <c r="P381" s="37">
        <f t="shared" si="50"/>
        <v>285.07399999999996</v>
      </c>
      <c r="Q381" s="78">
        <v>23.11</v>
      </c>
    </row>
    <row r="382" spans="1:17" x14ac:dyDescent="0.25">
      <c r="B382" s="71"/>
      <c r="C382" s="11" t="s">
        <v>86</v>
      </c>
      <c r="D382" s="9">
        <v>13</v>
      </c>
      <c r="E382" s="9">
        <v>13</v>
      </c>
      <c r="F382" s="9">
        <v>13</v>
      </c>
      <c r="G382" s="9">
        <v>13.433</v>
      </c>
      <c r="H382" s="9">
        <v>14</v>
      </c>
      <c r="I382" s="9">
        <v>14</v>
      </c>
      <c r="J382" s="9">
        <v>14</v>
      </c>
      <c r="K382" s="9">
        <v>14</v>
      </c>
      <c r="L382" s="9">
        <v>16</v>
      </c>
      <c r="M382" s="9">
        <v>16</v>
      </c>
      <c r="N382" s="9">
        <v>16</v>
      </c>
      <c r="O382" s="10">
        <v>16</v>
      </c>
      <c r="P382" s="37">
        <f t="shared" si="50"/>
        <v>172.43299999999999</v>
      </c>
      <c r="Q382" s="78">
        <v>25.44</v>
      </c>
    </row>
    <row r="383" spans="1:17" x14ac:dyDescent="0.25">
      <c r="B383" s="11"/>
      <c r="C383" s="11" t="s">
        <v>87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37">
        <f t="shared" si="50"/>
        <v>0</v>
      </c>
      <c r="Q383" s="78">
        <v>30.44</v>
      </c>
    </row>
    <row r="384" spans="1:17" x14ac:dyDescent="0.25">
      <c r="C384" s="8" t="s">
        <v>17</v>
      </c>
      <c r="D384" s="15">
        <v>10936.1</v>
      </c>
      <c r="E384" s="15">
        <v>10850.46</v>
      </c>
      <c r="F384" s="15">
        <v>10869.49</v>
      </c>
      <c r="G384" s="15">
        <v>10897.73</v>
      </c>
      <c r="H384" s="15">
        <v>10920.43</v>
      </c>
      <c r="I384" s="15">
        <v>10900.32</v>
      </c>
      <c r="J384" s="15">
        <v>10901.04</v>
      </c>
      <c r="K384" s="15">
        <v>10885.98</v>
      </c>
      <c r="L384" s="15">
        <v>10884.43</v>
      </c>
      <c r="M384" s="15">
        <v>10858.77</v>
      </c>
      <c r="N384" s="15">
        <v>10870.93</v>
      </c>
      <c r="O384" s="32">
        <v>10879</v>
      </c>
      <c r="P384" s="16">
        <f>SUM(D384:O384)</f>
        <v>130654.68000000002</v>
      </c>
      <c r="Q384" s="78"/>
    </row>
    <row r="385" spans="1:17" x14ac:dyDescent="0.25">
      <c r="C385" s="17" t="s">
        <v>18</v>
      </c>
      <c r="D385" s="18">
        <f t="shared" ref="D385:O385" si="54">SUMPRODUCT(D378:D384,$Q378:$Q384)+$Q385*D384</f>
        <v>9811.2024799999999</v>
      </c>
      <c r="E385" s="18">
        <f t="shared" si="54"/>
        <v>9841.0823600000003</v>
      </c>
      <c r="F385" s="18">
        <f t="shared" si="54"/>
        <v>9863.2216399999998</v>
      </c>
      <c r="G385" s="18">
        <f t="shared" si="54"/>
        <v>9878.3274000000001</v>
      </c>
      <c r="H385" s="18">
        <f t="shared" si="54"/>
        <v>9891.5878799999991</v>
      </c>
      <c r="I385" s="18">
        <f t="shared" si="54"/>
        <v>9871.1525099999981</v>
      </c>
      <c r="J385" s="18">
        <f t="shared" si="54"/>
        <v>9870.6244900000002</v>
      </c>
      <c r="K385" s="18">
        <f t="shared" si="54"/>
        <v>9855.0964800000002</v>
      </c>
      <c r="L385" s="18">
        <f t="shared" si="54"/>
        <v>9901.5598800000007</v>
      </c>
      <c r="M385" s="18">
        <f t="shared" si="54"/>
        <v>9879.7040799999995</v>
      </c>
      <c r="N385" s="18">
        <f t="shared" si="54"/>
        <v>9890.087880000001</v>
      </c>
      <c r="O385" s="18">
        <f t="shared" si="54"/>
        <v>9898.6200000000008</v>
      </c>
      <c r="P385" s="20">
        <f t="shared" si="50"/>
        <v>118452.26708000001</v>
      </c>
      <c r="Q385" s="78">
        <v>0</v>
      </c>
    </row>
    <row r="386" spans="1:17" x14ac:dyDescent="0.25">
      <c r="P386" s="21"/>
      <c r="Q386" s="78"/>
    </row>
    <row r="387" spans="1:17" x14ac:dyDescent="0.25">
      <c r="A387" s="8" t="s">
        <v>88</v>
      </c>
      <c r="B387" t="s">
        <v>106</v>
      </c>
      <c r="P387" s="21"/>
      <c r="Q387" s="78"/>
    </row>
    <row r="388" spans="1:17" x14ac:dyDescent="0.25">
      <c r="C388" s="11" t="s">
        <v>89</v>
      </c>
      <c r="D388" s="9">
        <v>830</v>
      </c>
      <c r="E388" s="9">
        <v>830.03099999999995</v>
      </c>
      <c r="F388" s="9">
        <v>829.23299999999995</v>
      </c>
      <c r="G388" s="9">
        <v>831</v>
      </c>
      <c r="H388" s="9">
        <v>831</v>
      </c>
      <c r="I388" s="9">
        <v>831</v>
      </c>
      <c r="J388" s="9">
        <v>831</v>
      </c>
      <c r="K388" s="9">
        <v>831</v>
      </c>
      <c r="L388" s="9">
        <v>831</v>
      </c>
      <c r="M388" s="9">
        <v>831</v>
      </c>
      <c r="N388" s="9">
        <v>831.38800000000003</v>
      </c>
      <c r="O388" s="10">
        <v>849</v>
      </c>
      <c r="P388" s="37">
        <f t="shared" si="50"/>
        <v>9986.652</v>
      </c>
      <c r="Q388" s="78">
        <v>10.44</v>
      </c>
    </row>
    <row r="389" spans="1:17" x14ac:dyDescent="0.25">
      <c r="C389" s="11" t="s">
        <v>90</v>
      </c>
      <c r="D389" s="9">
        <v>172</v>
      </c>
      <c r="E389" s="9">
        <v>172</v>
      </c>
      <c r="F389" s="9">
        <v>172</v>
      </c>
      <c r="G389" s="9">
        <v>172</v>
      </c>
      <c r="H389" s="9">
        <v>172</v>
      </c>
      <c r="I389" s="9">
        <v>172.001</v>
      </c>
      <c r="J389" s="9">
        <v>172</v>
      </c>
      <c r="K389" s="9">
        <v>172</v>
      </c>
      <c r="L389" s="9">
        <v>172</v>
      </c>
      <c r="M389" s="9">
        <v>172.001</v>
      </c>
      <c r="N389" s="9">
        <v>172</v>
      </c>
      <c r="O389" s="10">
        <v>172</v>
      </c>
      <c r="P389" s="37">
        <f t="shared" si="50"/>
        <v>2064.002</v>
      </c>
      <c r="Q389" s="78">
        <v>12.17</v>
      </c>
    </row>
    <row r="390" spans="1:17" x14ac:dyDescent="0.25">
      <c r="C390" s="11" t="s">
        <v>91</v>
      </c>
      <c r="D390" s="9">
        <v>20</v>
      </c>
      <c r="E390" s="9">
        <v>20</v>
      </c>
      <c r="F390" s="9">
        <v>20</v>
      </c>
      <c r="G390" s="9">
        <v>20</v>
      </c>
      <c r="H390" s="9">
        <v>20</v>
      </c>
      <c r="I390" s="9">
        <v>20</v>
      </c>
      <c r="J390" s="9">
        <v>20</v>
      </c>
      <c r="K390" s="9">
        <v>20</v>
      </c>
      <c r="L390" s="9">
        <v>20</v>
      </c>
      <c r="M390" s="9">
        <v>20</v>
      </c>
      <c r="N390" s="9">
        <v>20</v>
      </c>
      <c r="O390" s="10">
        <v>20</v>
      </c>
      <c r="P390" s="37">
        <f t="shared" si="50"/>
        <v>240</v>
      </c>
      <c r="Q390" s="78">
        <v>13.95</v>
      </c>
    </row>
    <row r="391" spans="1:17" x14ac:dyDescent="0.25">
      <c r="C391" s="11" t="s">
        <v>92</v>
      </c>
      <c r="D391" s="9">
        <v>82</v>
      </c>
      <c r="E391" s="9">
        <v>82</v>
      </c>
      <c r="F391" s="9">
        <v>82</v>
      </c>
      <c r="G391" s="9">
        <v>82</v>
      </c>
      <c r="H391" s="9">
        <v>82</v>
      </c>
      <c r="I391" s="9">
        <v>82</v>
      </c>
      <c r="J391" s="9">
        <v>82</v>
      </c>
      <c r="K391" s="9">
        <v>82</v>
      </c>
      <c r="L391" s="9">
        <v>82</v>
      </c>
      <c r="M391" s="9">
        <v>82</v>
      </c>
      <c r="N391" s="9">
        <v>82</v>
      </c>
      <c r="O391" s="10">
        <v>82</v>
      </c>
      <c r="P391" s="37">
        <f t="shared" si="50"/>
        <v>984</v>
      </c>
      <c r="Q391" s="78">
        <v>17.37</v>
      </c>
    </row>
    <row r="392" spans="1:17" x14ac:dyDescent="0.25">
      <c r="C392" s="8" t="s">
        <v>94</v>
      </c>
      <c r="D392" s="74">
        <v>16798</v>
      </c>
      <c r="E392" s="74">
        <v>16798.28</v>
      </c>
      <c r="F392" s="74">
        <v>16791.099999999999</v>
      </c>
      <c r="G392" s="74">
        <v>16807</v>
      </c>
      <c r="H392" s="74">
        <v>16807</v>
      </c>
      <c r="I392" s="74">
        <v>16807</v>
      </c>
      <c r="J392" s="74">
        <v>16807</v>
      </c>
      <c r="K392" s="74">
        <v>16807</v>
      </c>
      <c r="L392" s="74">
        <v>16807</v>
      </c>
      <c r="M392" s="74">
        <v>16807</v>
      </c>
      <c r="N392" s="74">
        <v>16810.48</v>
      </c>
      <c r="O392" s="75">
        <v>16969</v>
      </c>
      <c r="P392" s="37">
        <f>SUM(D392:O392)</f>
        <v>201815.86000000002</v>
      </c>
    </row>
    <row r="393" spans="1:17" x14ac:dyDescent="0.25">
      <c r="C393" s="51" t="s">
        <v>95</v>
      </c>
      <c r="D393" s="52">
        <f>SUMPRODUCT(D388:D391,$Q388:$Q391)</f>
        <v>12461.779999999999</v>
      </c>
      <c r="E393" s="52">
        <f t="shared" ref="E393:O393" si="55">SUMPRODUCT(E388:E391,$Q388:$Q391)</f>
        <v>12462.103639999999</v>
      </c>
      <c r="F393" s="52">
        <f t="shared" si="55"/>
        <v>12453.772519999999</v>
      </c>
      <c r="G393" s="52">
        <f t="shared" si="55"/>
        <v>12472.22</v>
      </c>
      <c r="H393" s="52">
        <f t="shared" si="55"/>
        <v>12472.22</v>
      </c>
      <c r="I393" s="52">
        <f t="shared" si="55"/>
        <v>12472.232169999999</v>
      </c>
      <c r="J393" s="52">
        <f t="shared" si="55"/>
        <v>12472.22</v>
      </c>
      <c r="K393" s="52">
        <f t="shared" si="55"/>
        <v>12472.22</v>
      </c>
      <c r="L393" s="52">
        <f t="shared" si="55"/>
        <v>12472.22</v>
      </c>
      <c r="M393" s="52">
        <f t="shared" si="55"/>
        <v>12472.232169999999</v>
      </c>
      <c r="N393" s="52">
        <f t="shared" si="55"/>
        <v>12476.27072</v>
      </c>
      <c r="O393" s="53">
        <f t="shared" si="55"/>
        <v>12660.14</v>
      </c>
      <c r="P393" s="54">
        <f>SUM(D393:O393)</f>
        <v>149819.63122000004</v>
      </c>
      <c r="Q393" s="78"/>
    </row>
    <row r="394" spans="1:17" x14ac:dyDescent="0.25">
      <c r="C394" s="8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10"/>
      <c r="P394" s="37">
        <f t="shared" si="50"/>
        <v>0</v>
      </c>
    </row>
    <row r="395" spans="1:17" x14ac:dyDescent="0.25">
      <c r="A395" s="8" t="s">
        <v>96</v>
      </c>
      <c r="B395" s="8" t="s">
        <v>106</v>
      </c>
      <c r="C395" s="8" t="s">
        <v>77</v>
      </c>
      <c r="D395" s="9">
        <v>997</v>
      </c>
      <c r="E395" s="9">
        <v>997</v>
      </c>
      <c r="F395" s="9">
        <v>997</v>
      </c>
      <c r="G395" s="9">
        <v>997</v>
      </c>
      <c r="H395" s="9">
        <v>997</v>
      </c>
      <c r="I395" s="9">
        <v>997</v>
      </c>
      <c r="J395" s="9">
        <v>997</v>
      </c>
      <c r="K395" s="9">
        <v>997</v>
      </c>
      <c r="L395" s="9">
        <v>997</v>
      </c>
      <c r="M395" s="9">
        <v>997</v>
      </c>
      <c r="N395" s="9">
        <v>997</v>
      </c>
      <c r="O395" s="10">
        <v>997</v>
      </c>
      <c r="P395" s="37">
        <f t="shared" si="50"/>
        <v>11964</v>
      </c>
      <c r="Q395" s="1">
        <v>5.7619999999999998E-2</v>
      </c>
    </row>
    <row r="396" spans="1:17" x14ac:dyDescent="0.25">
      <c r="A396" s="8"/>
      <c r="B396" s="8"/>
      <c r="C396" s="51" t="s">
        <v>97</v>
      </c>
      <c r="D396" s="52">
        <f>D395*$Q$395</f>
        <v>57.447139999999997</v>
      </c>
      <c r="E396" s="52">
        <f t="shared" ref="E396:O396" si="56">E395*$Q$395</f>
        <v>57.447139999999997</v>
      </c>
      <c r="F396" s="52">
        <f t="shared" si="56"/>
        <v>57.447139999999997</v>
      </c>
      <c r="G396" s="52">
        <f t="shared" si="56"/>
        <v>57.447139999999997</v>
      </c>
      <c r="H396" s="52">
        <f t="shared" si="56"/>
        <v>57.447139999999997</v>
      </c>
      <c r="I396" s="52">
        <f t="shared" si="56"/>
        <v>57.447139999999997</v>
      </c>
      <c r="J396" s="52">
        <f t="shared" si="56"/>
        <v>57.447139999999997</v>
      </c>
      <c r="K396" s="52">
        <f t="shared" si="56"/>
        <v>57.447139999999997</v>
      </c>
      <c r="L396" s="52">
        <f t="shared" si="56"/>
        <v>57.447139999999997</v>
      </c>
      <c r="M396" s="52">
        <f t="shared" si="56"/>
        <v>57.447139999999997</v>
      </c>
      <c r="N396" s="52">
        <f t="shared" si="56"/>
        <v>57.447139999999997</v>
      </c>
      <c r="O396" s="53">
        <f t="shared" si="56"/>
        <v>57.447139999999997</v>
      </c>
      <c r="P396" s="54">
        <f t="shared" si="50"/>
        <v>689.36568</v>
      </c>
    </row>
    <row r="397" spans="1:17" x14ac:dyDescent="0.25">
      <c r="C397" s="8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10"/>
      <c r="P397" s="37">
        <f t="shared" si="50"/>
        <v>0</v>
      </c>
    </row>
    <row r="398" spans="1:17" x14ac:dyDescent="0.25">
      <c r="A398" s="8" t="s">
        <v>98</v>
      </c>
      <c r="B398" s="8" t="s">
        <v>106</v>
      </c>
      <c r="C398" s="8" t="s">
        <v>9</v>
      </c>
      <c r="D398" s="9">
        <v>12</v>
      </c>
      <c r="E398" s="9">
        <v>12</v>
      </c>
      <c r="F398" s="9">
        <v>12</v>
      </c>
      <c r="G398" s="9">
        <v>12</v>
      </c>
      <c r="H398" s="9">
        <v>12</v>
      </c>
      <c r="I398" s="9">
        <v>12</v>
      </c>
      <c r="J398" s="9">
        <v>12</v>
      </c>
      <c r="K398" s="9">
        <v>12</v>
      </c>
      <c r="L398" s="9">
        <v>12</v>
      </c>
      <c r="M398" s="9">
        <v>12</v>
      </c>
      <c r="N398" s="9">
        <v>12</v>
      </c>
      <c r="O398" s="10">
        <v>12</v>
      </c>
      <c r="P398" s="37">
        <f t="shared" si="50"/>
        <v>144</v>
      </c>
      <c r="Q398" s="81">
        <v>5.08</v>
      </c>
    </row>
    <row r="399" spans="1:17" x14ac:dyDescent="0.25">
      <c r="C399" s="8" t="s">
        <v>77</v>
      </c>
      <c r="D399" s="9">
        <v>12870</v>
      </c>
      <c r="E399" s="9">
        <v>12699</v>
      </c>
      <c r="F399" s="9">
        <v>10710</v>
      </c>
      <c r="G399" s="9">
        <v>9569</v>
      </c>
      <c r="H399" s="9">
        <v>8853</v>
      </c>
      <c r="I399" s="9">
        <v>7271</v>
      </c>
      <c r="J399" s="9">
        <v>7256</v>
      </c>
      <c r="K399" s="9">
        <v>7708</v>
      </c>
      <c r="L399" s="9">
        <v>8375</v>
      </c>
      <c r="M399" s="9">
        <v>9658</v>
      </c>
      <c r="N399" s="9">
        <v>9969</v>
      </c>
      <c r="O399" s="10">
        <v>11033</v>
      </c>
      <c r="P399" s="2">
        <f t="shared" si="50"/>
        <v>115971</v>
      </c>
      <c r="Q399" s="1">
        <v>5.7619999999999998E-2</v>
      </c>
    </row>
    <row r="400" spans="1:17" x14ac:dyDescent="0.25">
      <c r="C400" s="51" t="s">
        <v>99</v>
      </c>
      <c r="D400" s="52">
        <f>SUMPRODUCT(D398:D399,$Q$398:$Q$399)</f>
        <v>802.52940000000001</v>
      </c>
      <c r="E400" s="52">
        <f t="shared" ref="E400:O400" si="57">SUMPRODUCT(E398:E399,$Q$398:$Q$399)</f>
        <v>792.67637999999999</v>
      </c>
      <c r="F400" s="52">
        <f t="shared" si="57"/>
        <v>678.0702</v>
      </c>
      <c r="G400" s="52">
        <f t="shared" si="57"/>
        <v>612.32578000000001</v>
      </c>
      <c r="H400" s="52">
        <f t="shared" si="57"/>
        <v>571.06985999999995</v>
      </c>
      <c r="I400" s="52">
        <f t="shared" si="57"/>
        <v>479.91501999999997</v>
      </c>
      <c r="J400" s="52">
        <f t="shared" si="57"/>
        <v>479.05071999999996</v>
      </c>
      <c r="K400" s="52">
        <f t="shared" si="57"/>
        <v>505.09495999999996</v>
      </c>
      <c r="L400" s="52">
        <f t="shared" si="57"/>
        <v>543.52750000000003</v>
      </c>
      <c r="M400" s="52">
        <f t="shared" si="57"/>
        <v>617.45396000000005</v>
      </c>
      <c r="N400" s="52">
        <f t="shared" si="57"/>
        <v>635.37378000000001</v>
      </c>
      <c r="O400" s="53">
        <f t="shared" si="57"/>
        <v>696.68146000000002</v>
      </c>
      <c r="P400" s="54">
        <f t="shared" si="50"/>
        <v>7413.7690199999997</v>
      </c>
    </row>
    <row r="401" spans="1:17" x14ac:dyDescent="0.25">
      <c r="C401" s="8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10"/>
    </row>
    <row r="402" spans="1:17" x14ac:dyDescent="0.25">
      <c r="C402" s="8" t="s">
        <v>122</v>
      </c>
      <c r="D402" s="14">
        <v>26</v>
      </c>
      <c r="E402" s="14">
        <v>26</v>
      </c>
      <c r="F402" s="14">
        <v>26</v>
      </c>
      <c r="G402" s="14">
        <v>26</v>
      </c>
      <c r="H402" s="14">
        <v>26</v>
      </c>
      <c r="I402" s="14">
        <v>26</v>
      </c>
      <c r="J402" s="14">
        <v>26</v>
      </c>
      <c r="K402" s="14">
        <v>26</v>
      </c>
      <c r="L402" s="14">
        <v>26</v>
      </c>
      <c r="M402" s="14">
        <v>26</v>
      </c>
      <c r="N402" s="14">
        <v>26</v>
      </c>
      <c r="O402" s="25">
        <v>26</v>
      </c>
      <c r="P402" s="39">
        <f>SUM(D402:O402)</f>
        <v>312</v>
      </c>
      <c r="Q402" s="78"/>
    </row>
    <row r="403" spans="1:17" x14ac:dyDescent="0.25">
      <c r="C403" s="8" t="s">
        <v>123</v>
      </c>
      <c r="D403" s="15">
        <f>D392+D395+D399</f>
        <v>30665</v>
      </c>
      <c r="E403" s="15">
        <f t="shared" ref="E403:O403" si="58">E392+E395+E399</f>
        <v>30494.28</v>
      </c>
      <c r="F403" s="15">
        <f t="shared" si="58"/>
        <v>28498.1</v>
      </c>
      <c r="G403" s="15">
        <f t="shared" si="58"/>
        <v>27373</v>
      </c>
      <c r="H403" s="15">
        <f t="shared" si="58"/>
        <v>26657</v>
      </c>
      <c r="I403" s="15">
        <f t="shared" si="58"/>
        <v>25075</v>
      </c>
      <c r="J403" s="15">
        <f t="shared" si="58"/>
        <v>25060</v>
      </c>
      <c r="K403" s="15">
        <f t="shared" si="58"/>
        <v>25512</v>
      </c>
      <c r="L403" s="15">
        <f t="shared" si="58"/>
        <v>26179</v>
      </c>
      <c r="M403" s="15">
        <f t="shared" si="58"/>
        <v>27462</v>
      </c>
      <c r="N403" s="15">
        <f t="shared" si="58"/>
        <v>27776.48</v>
      </c>
      <c r="O403" s="32">
        <f t="shared" si="58"/>
        <v>28999</v>
      </c>
      <c r="P403" s="16">
        <f>SUM(D403:O403)</f>
        <v>329750.86</v>
      </c>
      <c r="Q403" s="78">
        <v>0</v>
      </c>
    </row>
    <row r="404" spans="1:17" x14ac:dyDescent="0.25">
      <c r="C404" s="17" t="s">
        <v>102</v>
      </c>
      <c r="D404" s="18">
        <f>D393+D400+D396</f>
        <v>13321.756539999998</v>
      </c>
      <c r="E404" s="18">
        <f t="shared" ref="E404:O404" si="59">E393+E400+E396</f>
        <v>13312.22716</v>
      </c>
      <c r="F404" s="18">
        <f t="shared" si="59"/>
        <v>13189.289859999999</v>
      </c>
      <c r="G404" s="18">
        <f t="shared" si="59"/>
        <v>13141.992919999999</v>
      </c>
      <c r="H404" s="18">
        <f t="shared" si="59"/>
        <v>13100.736999999999</v>
      </c>
      <c r="I404" s="18">
        <f t="shared" si="59"/>
        <v>13009.59433</v>
      </c>
      <c r="J404" s="18">
        <f t="shared" si="59"/>
        <v>13008.717859999999</v>
      </c>
      <c r="K404" s="18">
        <f t="shared" si="59"/>
        <v>13034.7621</v>
      </c>
      <c r="L404" s="18">
        <f t="shared" si="59"/>
        <v>13073.19464</v>
      </c>
      <c r="M404" s="18">
        <f t="shared" si="59"/>
        <v>13147.13327</v>
      </c>
      <c r="N404" s="18">
        <f t="shared" si="59"/>
        <v>13169.091640000001</v>
      </c>
      <c r="O404" s="18">
        <f t="shared" si="59"/>
        <v>13414.268599999999</v>
      </c>
      <c r="P404" s="20">
        <f>SUM(D404:O404)</f>
        <v>157922.76591999998</v>
      </c>
      <c r="Q404" s="78"/>
    </row>
    <row r="405" spans="1:17" x14ac:dyDescent="0.25">
      <c r="C405" s="8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0"/>
    </row>
    <row r="406" spans="1:17" x14ac:dyDescent="0.25">
      <c r="C406" s="8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10"/>
    </row>
    <row r="407" spans="1:17" x14ac:dyDescent="0.25">
      <c r="C407" s="8"/>
    </row>
    <row r="408" spans="1:17" x14ac:dyDescent="0.25">
      <c r="A408" s="8" t="s">
        <v>124</v>
      </c>
      <c r="D408" s="5">
        <f t="shared" ref="D408:O408" si="60">D3</f>
        <v>45658</v>
      </c>
      <c r="E408" s="5">
        <f t="shared" si="60"/>
        <v>45689</v>
      </c>
      <c r="F408" s="5">
        <f t="shared" si="60"/>
        <v>45717</v>
      </c>
      <c r="G408" s="5">
        <f t="shared" si="60"/>
        <v>45748</v>
      </c>
      <c r="H408" s="5">
        <f t="shared" si="60"/>
        <v>45778</v>
      </c>
      <c r="I408" s="5">
        <f t="shared" si="60"/>
        <v>45809</v>
      </c>
      <c r="J408" s="5">
        <f t="shared" si="60"/>
        <v>45839</v>
      </c>
      <c r="K408" s="5">
        <f t="shared" si="60"/>
        <v>45870</v>
      </c>
      <c r="L408" s="5">
        <f t="shared" si="60"/>
        <v>45901</v>
      </c>
      <c r="M408" s="5">
        <f t="shared" si="60"/>
        <v>45931</v>
      </c>
      <c r="N408" s="5">
        <f t="shared" si="60"/>
        <v>45962</v>
      </c>
      <c r="O408" s="6">
        <f t="shared" si="60"/>
        <v>45992</v>
      </c>
      <c r="P408" s="2">
        <f t="shared" si="50"/>
        <v>549894</v>
      </c>
      <c r="Q408" s="6" t="str">
        <f>Q3</f>
        <v>As of 6/1/2025</v>
      </c>
    </row>
    <row r="409" spans="1:17" x14ac:dyDescent="0.25">
      <c r="A409" s="8"/>
    </row>
    <row r="410" spans="1:17" x14ac:dyDescent="0.25">
      <c r="C410" s="8" t="s">
        <v>17</v>
      </c>
      <c r="D410" s="15">
        <v>123545052.54181609</v>
      </c>
      <c r="E410" s="15">
        <v>113262951.26832519</v>
      </c>
      <c r="F410" s="15">
        <v>119896607.31706087</v>
      </c>
      <c r="G410" s="15">
        <v>109386577.683613</v>
      </c>
      <c r="H410" s="15">
        <v>107223151.03936556</v>
      </c>
      <c r="I410" s="15">
        <v>106354857.18975091</v>
      </c>
      <c r="J410" s="15">
        <v>110075716.25200996</v>
      </c>
      <c r="K410" s="15">
        <v>113640216.12165493</v>
      </c>
      <c r="L410" s="15">
        <v>107892856.82012025</v>
      </c>
      <c r="M410" s="15">
        <v>115858161.27840717</v>
      </c>
      <c r="N410" s="15">
        <v>119537228.93652564</v>
      </c>
      <c r="O410" s="15">
        <v>128839120.65276858</v>
      </c>
      <c r="P410" s="16">
        <f>SUM(D410:O410)</f>
        <v>1375512497.1014183</v>
      </c>
      <c r="Q410" s="83"/>
    </row>
    <row r="411" spans="1:17" x14ac:dyDescent="0.25">
      <c r="C411" s="84" t="s">
        <v>125</v>
      </c>
      <c r="D411" s="18">
        <v>7868652.4246819634</v>
      </c>
      <c r="E411" s="18">
        <v>7595256.5445002457</v>
      </c>
      <c r="F411" s="18">
        <v>7782805.763089343</v>
      </c>
      <c r="G411" s="18">
        <v>7328765.7420071065</v>
      </c>
      <c r="H411" s="18">
        <v>7191402.7281357646</v>
      </c>
      <c r="I411" s="18">
        <v>7457260.7355516357</v>
      </c>
      <c r="J411" s="18">
        <v>7587818.1587994471</v>
      </c>
      <c r="K411" s="18">
        <v>7651984.1217167545</v>
      </c>
      <c r="L411" s="18">
        <v>7468251.5358633911</v>
      </c>
      <c r="M411" s="18">
        <v>7638027.6826060722</v>
      </c>
      <c r="N411" s="18">
        <v>7771678.2042932166</v>
      </c>
      <c r="O411" s="18">
        <v>8191909.695945383</v>
      </c>
      <c r="P411" s="20">
        <f>SUM(D411:O411)</f>
        <v>91533813.337190315</v>
      </c>
      <c r="Q411" s="83"/>
    </row>
    <row r="415" spans="1:17" x14ac:dyDescent="0.25">
      <c r="O415" s="85" t="s">
        <v>4</v>
      </c>
      <c r="P415" s="86">
        <f>P411+P404+P385+P375+P371+P367+P356+P340+P324+P308+P292+P279+P268+P259+P247+P238+P218+P209+P205+P199+P188+P172+P156+P140+P124+P108+P93+P82+P72+P63+P52+P41+P20+P16</f>
        <v>1536188305.6347046</v>
      </c>
    </row>
  </sheetData>
  <mergeCells count="1">
    <mergeCell ref="A1:Q1"/>
  </mergeCells>
  <pageMargins left="0.7" right="0.7" top="0.75" bottom="0.75" header="0.3" footer="0.3"/>
  <pageSetup scale="28" orientation="landscape" r:id="rId1"/>
  <headerFooter>
    <oddFooter>&amp;RExhibit No. 23
Case No. IPC-E-25-16
J. Brady, IPC
&amp;P of &amp;N</oddFooter>
  </headerFooter>
  <rowBreaks count="6" manualBreakCount="6">
    <brk id="82" max="16383" man="1"/>
    <brk id="140" max="16383" man="1"/>
    <brk id="199" max="16383" man="1"/>
    <brk id="248" max="16383" man="1"/>
    <brk id="292" max="16383" man="1"/>
    <brk id="3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AA373-5946-4D6A-8244-FC15F8663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AACD74-AB68-4D9D-B7CE-855693B9123A}">
  <ds:schemaRefs>
    <ds:schemaRef ds:uri="http://purl.org/dc/elements/1.1/"/>
    <ds:schemaRef ds:uri="a861b690-d0a9-4018-97d6-298fd6205a3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d73927f9-2b79-496a-80ac-9ef64eb03c7b"/>
  </ds:schemaRefs>
</ds:datastoreItem>
</file>

<file path=customXml/itemProps3.xml><?xml version="1.0" encoding="utf-8"?>
<ds:datastoreItem xmlns:ds="http://schemas.openxmlformats.org/officeDocument/2006/customXml" ds:itemID="{508FF6ED-F6A0-4E07-A4B3-22E0ADD235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Forecast</vt:lpstr>
      <vt:lpstr>'Revenue Forecast'!Print_Area</vt:lpstr>
    </vt:vector>
  </TitlesOfParts>
  <Manager/>
  <Company>Idaho Power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Brady, Jessi</dc:creator>
  <cp:keywords/>
  <dc:description/>
  <cp:lastModifiedBy>Gust, Stacy</cp:lastModifiedBy>
  <cp:revision/>
  <cp:lastPrinted>2025-05-28T22:05:53Z</cp:lastPrinted>
  <dcterms:created xsi:type="dcterms:W3CDTF">2025-05-07T21:26:17Z</dcterms:created>
  <dcterms:modified xsi:type="dcterms:W3CDTF">2025-05-28T22:06:07Z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  <property fmtid="{D5CDD505-2E9C-101B-9397-08002B2CF9AE}" pid="3" name="MSIP_Label_b4b49261-55b4-4c61-a7f3-ea1fabfcd5b2_Enabled">
    <vt:lpwstr>true</vt:lpwstr>
  </property>
  <property fmtid="{D5CDD505-2E9C-101B-9397-08002B2CF9AE}" pid="4" name="MSIP_Label_b4b49261-55b4-4c61-a7f3-ea1fabfcd5b2_SetDate">
    <vt:lpwstr>2025-05-07T21:35:29Z</vt:lpwstr>
  </property>
  <property fmtid="{D5CDD505-2E9C-101B-9397-08002B2CF9AE}" pid="5" name="MSIP_Label_b4b49261-55b4-4c61-a7f3-ea1fabfcd5b2_Method">
    <vt:lpwstr>Privileged</vt:lpwstr>
  </property>
  <property fmtid="{D5CDD505-2E9C-101B-9397-08002B2CF9AE}" pid="6" name="MSIP_Label_b4b49261-55b4-4c61-a7f3-ea1fabfcd5b2_Name">
    <vt:lpwstr>Public - No Footer</vt:lpwstr>
  </property>
  <property fmtid="{D5CDD505-2E9C-101B-9397-08002B2CF9AE}" pid="7" name="MSIP_Label_b4b49261-55b4-4c61-a7f3-ea1fabfcd5b2_SiteId">
    <vt:lpwstr>e1a7ae20-258a-4360-9870-74c2b37bfec5</vt:lpwstr>
  </property>
  <property fmtid="{D5CDD505-2E9C-101B-9397-08002B2CF9AE}" pid="8" name="MSIP_Label_b4b49261-55b4-4c61-a7f3-ea1fabfcd5b2_ActionId">
    <vt:lpwstr>8031b000-7496-4436-849f-c711c129b962</vt:lpwstr>
  </property>
  <property fmtid="{D5CDD505-2E9C-101B-9397-08002B2CF9AE}" pid="9" name="MSIP_Label_b4b49261-55b4-4c61-a7f3-ea1fabfcd5b2_ContentBits">
    <vt:lpwstr>0</vt:lpwstr>
  </property>
</Properties>
</file>