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Thompson\"/>
    </mc:Choice>
  </mc:AlternateContent>
  <xr:revisionPtr revIDLastSave="0" documentId="13_ncr:1_{DBF980CB-3D6D-40A9-9208-51F166AA1D2B}" xr6:coauthVersionLast="47" xr6:coauthVersionMax="47" xr10:uidLastSave="{00000000-0000-0000-0000-000000000000}"/>
  <bookViews>
    <workbookView xWindow="-28920" yWindow="-120" windowWidth="29040" windowHeight="15720" activeTab="2" xr2:uid="{C41234D9-2254-4E68-BF5A-30BBF7923CA5}"/>
  </bookViews>
  <sheets>
    <sheet name="13 (1)" sheetId="2" r:id="rId1"/>
    <sheet name="13 (2)" sheetId="3" r:id="rId2"/>
    <sheet name="13 (3)" sheetId="4" r:id="rId3"/>
    <sheet name="Sheet1" sheetId="1" r:id="rId4"/>
  </sheets>
  <externalReferences>
    <externalReference r:id="rId5"/>
  </externalReferences>
  <definedNames>
    <definedName name="__________bb" hidden="1">#REF!</definedName>
    <definedName name="__________sort" hidden="1">#REF!</definedName>
    <definedName name="_________bb" hidden="1">#REF!</definedName>
    <definedName name="_________Sort" hidden="1">#REF!</definedName>
    <definedName name="_______kay1" hidden="1">#REF!</definedName>
    <definedName name="_______ke1" hidden="1">#REF!</definedName>
    <definedName name="_______key1" hidden="1">#REF!</definedName>
    <definedName name="_______sort" hidden="1">#REF!</definedName>
    <definedName name="______key1" hidden="1">#REF!</definedName>
    <definedName name="______sort1" hidden="1">#REF!</definedName>
    <definedName name="_____BB" hidden="1">#REF!</definedName>
    <definedName name="_____Sort" hidden="1">#REF!</definedName>
    <definedName name="____sort" hidden="1">#REF!</definedName>
    <definedName name="___bb" hidden="1">#REF!</definedName>
    <definedName name="___Key1" hidden="1">#REF!</definedName>
    <definedName name="___Sort" hidden="1">#REF!</definedName>
    <definedName name="__BB" hidden="1">#REF!</definedName>
    <definedName name="__key1" hidden="1">#REF!</definedName>
    <definedName name="__Sort" hidden="1">#REF!</definedName>
    <definedName name="__Sort1" hidden="1">#REF!</definedName>
    <definedName name="_1Q_0_Regressio" hidden="1">#REF!</definedName>
    <definedName name="_2S_0_Regressio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Key11" hidden="1">#REF!</definedName>
    <definedName name="_Key2" hidden="1">#REF!</definedName>
    <definedName name="_lslkdjf" hidden="1">#REF!</definedName>
    <definedName name="_new23" hidden="1">{#N/A,#N/A,FALSE,"SCA";#N/A,#N/A,FALSE,"NCA";#N/A,#N/A,FALSE,"SAZ";#N/A,#N/A,FALSE,"CAZ";#N/A,#N/A,FALSE,"SNV";#N/A,#N/A,FALSE,"NNV";#N/A,#N/A,FALSE,"PP";#N/A,#N/A,FALSE,"SA"}</definedName>
    <definedName name="_new37" hidden="1">{#N/A,#N/A,FALSE,"SCA";#N/A,#N/A,FALSE,"NCA";#N/A,#N/A,FALSE,"SAZ";#N/A,#N/A,FALSE,"CAZ";#N/A,#N/A,FALSE,"SNV";#N/A,#N/A,FALSE,"NNV";#N/A,#N/A,FALSE,"PP";#N/A,#N/A,FALSE,"SA"}</definedName>
    <definedName name="_new41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3" hidden="1">{#N/A,#N/A,FALSE,"SCA";#N/A,#N/A,FALSE,"NCA";#N/A,#N/A,FALSE,"SAZ";#N/A,#N/A,FALSE,"CAZ";#N/A,#N/A,FALSE,"SNV";#N/A,#N/A,FALSE,"NNV";#N/A,#N/A,FALSE,"PP";#N/A,#N/A,FALSE,"SA"}</definedName>
    <definedName name="_new57" hidden="1">{#N/A,#N/A,FALSE,"SCA";#N/A,#N/A,FALSE,"NCA";#N/A,#N/A,FALSE,"SAZ";#N/A,#N/A,FALSE,"CAZ";#N/A,#N/A,FALSE,"SNV";#N/A,#N/A,FALSE,"NNV";#N/A,#N/A,FALSE,"PP";#N/A,#N/A,FALSE,"SA"}</definedName>
    <definedName name="_new58" hidden="1">{#N/A,#N/A,FALSE,"SCA";#N/A,#N/A,FALSE,"NCA";#N/A,#N/A,FALSE,"SAZ";#N/A,#N/A,FALSE,"CAZ";#N/A,#N/A,FALSE,"SNV";#N/A,#N/A,FALSE,"NNV";#N/A,#N/A,FALSE,"PP";#N/A,#N/A,FALSE,"SA"}</definedName>
    <definedName name="_new61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1" hidden="1">{#N/A,#N/A,FALSE,"SCA";#N/A,#N/A,FALSE,"NCA";#N/A,#N/A,FALSE,"SAZ";#N/A,#N/A,FALSE,"CAZ";#N/A,#N/A,FALSE,"SNV";#N/A,#N/A,FALSE,"NNV";#N/A,#N/A,FALSE,"PP";#N/A,#N/A,FALSE,"SA"}</definedName>
    <definedName name="_new72" hidden="1">{#N/A,#N/A,FALSE,"SCA";#N/A,#N/A,FALSE,"NCA";#N/A,#N/A,FALSE,"SAZ";#N/A,#N/A,FALSE,"CAZ";#N/A,#N/A,FALSE,"SNV";#N/A,#N/A,FALSE,"NNV";#N/A,#N/A,FALSE,"PP";#N/A,#N/A,FALSE,"SA"}</definedName>
    <definedName name="_new73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5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ort2" hidden="1">#REF!</definedName>
    <definedName name="aa" hidden="1">{"FAC_SUMMARY",#N/A,FALSE,"Summaries"}</definedName>
    <definedName name="aedf" hidden="1">#REF!</definedName>
    <definedName name="aewc12" hidden="1">#REF!</definedName>
    <definedName name="ajw2n" hidden="1">#REF!</definedName>
    <definedName name="ap" hidden="1">#REF!</definedName>
    <definedName name="asd" hidden="1">#REF!</definedName>
    <definedName name="asdf" hidden="1">#REF!</definedName>
    <definedName name="asdij" hidden="1">#REF!</definedName>
    <definedName name="asf" hidden="1">#REF!</definedName>
    <definedName name="aspd" hidden="1">#REF!</definedName>
    <definedName name="aswac" hidden="1">#REF!</definedName>
    <definedName name="aswc" hidden="1">#REF!</definedName>
    <definedName name="aw3dq" hidden="1">#REF!</definedName>
    <definedName name="awd" hidden="1">#REF!</definedName>
    <definedName name="awef" hidden="1">#REF!</definedName>
    <definedName name="AWS" hidden="1">#REF!</definedName>
    <definedName name="az" hidden="1">#REF!</definedName>
    <definedName name="BB" hidden="1">#REF!</definedName>
    <definedName name="bb_mdm" hidden="1">#REF!</definedName>
    <definedName name="bb_MDMyNTU0NDRBODY1NDVEQz" hidden="1">#REF!</definedName>
    <definedName name="bbbb" hidden="1">#REF!</definedName>
    <definedName name="bl" hidden="1">#REF!</definedName>
    <definedName name="Blank" hidden="1">{"ARK_JURIS_FUEL",#N/A,FALSE,"Ark_Fuel&amp;Rev"}</definedName>
    <definedName name="bnca" hidden="1">#REF!</definedName>
    <definedName name="bned" hidden="1">#REF!</definedName>
    <definedName name="borst" hidden="1">#REF!</definedName>
    <definedName name="ca" hidden="1">#REF!</definedName>
    <definedName name="capitalization">#REF!</definedName>
    <definedName name="CapStructure">#REF!</definedName>
    <definedName name="cbwe" hidden="1">#REF!</definedName>
    <definedName name="chj" hidden="1">#REF!</definedName>
    <definedName name="CIQWBGuid" hidden="1">"d5478d2e-4960-4aa9-b51f-b57792b0e820"</definedName>
    <definedName name="CIQWBInfo" hidden="1">"{ ""CIQVersion"":""9.45.614.5792"" }"</definedName>
    <definedName name="clean_spreads">#REF!</definedName>
    <definedName name="CommercialExAIGMetrics">#REF!</definedName>
    <definedName name="Common" hidden="1">{#N/A,#N/A,FALSE,"SCA";#N/A,#N/A,FALSE,"NCA";#N/A,#N/A,FALSE,"SAZ";#N/A,#N/A,FALSE,"CAZ";#N/A,#N/A,FALSE,"SNV";#N/A,#N/A,FALSE,"NNV";#N/A,#N/A,FALSE,"PP";#N/A,#N/A,FALSE,"SA"}</definedName>
    <definedName name="Copy1">#REF!</definedName>
    <definedName name="Count_of_Authorized_Return_on_Equity">#REF!</definedName>
    <definedName name="cover" hidden="1">#REF!</definedName>
    <definedName name="csDesignMode">1</definedName>
    <definedName name="cvdsza" hidden="1">#REF!</definedName>
    <definedName name="CWIP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d" hidden="1">#REF!</definedName>
    <definedName name="da3a" hidden="1">#REF!</definedName>
    <definedName name="DATA">#N/A</definedName>
    <definedName name="Data_Elec">#REF!</definedName>
    <definedName name="db" hidden="1">#REF!</definedName>
    <definedName name="dfghj" hidden="1">#REF!</definedName>
    <definedName name="dfl" hidden="1">#REF!</definedName>
    <definedName name="distr" hidden="1">{"wp_h4.2",#N/A,FALSE,"WP_H4.2";"wp_h4.3",#N/A,FALSE,"WP_H4.3"}</definedName>
    <definedName name="dle" hidden="1">#REF!</definedName>
    <definedName name="dp" hidden="1">#REF!</definedName>
    <definedName name="dsac" hidden="1">#REF!</definedName>
    <definedName name="dslakfjk" hidden="1">#REF!</definedName>
    <definedName name="dsld" hidden="1">#REF!</definedName>
    <definedName name="ecao" hidden="1">#REF!</definedName>
    <definedName name="ecsaop" hidden="1">#REF!</definedName>
    <definedName name="EEEE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rt" hidden="1">#REF!</definedName>
    <definedName name="ertyu" hidden="1">#REF!</definedName>
    <definedName name="EV__ALLOWSTOPEXPAND__" hidden="1">1</definedName>
    <definedName name="EV__EVCOM_OPTIONS__" hidden="1">8</definedName>
    <definedName name="EV__EXPOPTIONS__" hidden="1">1</definedName>
    <definedName name="EV__LASTREFTIME__" hidden="1">39198.5712152778</definedName>
    <definedName name="EV__LOCKEDCVW__BGE_FP" hidden="1">"INCOMESTATEMENT,ACTUAL,ALL_COMPANIES,NO_ORG,TOTALADJ,2002.TOTAL,PERIODIC,"</definedName>
    <definedName name="EV__LOCKEDCVW__CAPITAL" hidden="1">"ACTUAL,3XXXXX,CAPITAL_EXP_TYPES,MAJOR_CATEGORY,FACTORS,TOTAL_PORTFOLIO,2002.TOTAL,PERIODIC,"</definedName>
    <definedName name="EV__LOCKEDCVW__CPA" hidden="1">"O_M,ALL_ACTIVITIES,ACTUAL,ALL_SPENDERS,ALL_EXPTYPES,ALL_PROCESSES,OM_MAJOR_CATEGORY,2005.TOTAL,PERIODIC,"</definedName>
    <definedName name="EV__LOCKEDCVW__SLR" hidden="1">"2005_ORIGBUDGET,ALL_EXPTYPES,IN_UNIT,ALL_COMPANIES,ALL_EMPLOYEES,ALL_SPENDERS,2006.TOTAL,PERIODIC,"</definedName>
    <definedName name="EV__LOCKEDCVW__STAFF_PLANNING" hidden="1">"ALL_STAT_ACCOUNTS,ACTUAL,BGE_CC,ALL_EXP_RESOURCES,ALL_RESOURCES,2002.TOTAL,PERIODIC,"</definedName>
    <definedName name="EV__LOCKSTATUS__" hidden="1">1</definedName>
    <definedName name="EV__MAXEXPCOLS__" hidden="1">100</definedName>
    <definedName name="EV__MAXEXPROWS__" hidden="1">20000</definedName>
    <definedName name="EV__MEMORYCVW__" hidden="1">0</definedName>
    <definedName name="EV__WBEVMODE__" hidden="1">0</definedName>
    <definedName name="EV__WBREFOPTIONS__" hidden="1">134217799</definedName>
    <definedName name="EV__WBVERSION__" hidden="1">0</definedName>
    <definedName name="f" hidden="1">#REF!</definedName>
    <definedName name="fdv" hidden="1">#REF!</definedName>
    <definedName name="fff" hidden="1">#REF!</definedName>
    <definedName name="ffffff" hidden="1">#REF!</definedName>
    <definedName name="ffkf" hidden="1">#REF!</definedName>
    <definedName name="fkfkf" hidden="1">#REF!</definedName>
    <definedName name="fpfl" hidden="1">#REF!</definedName>
    <definedName name="FTY">#REF!</definedName>
    <definedName name="fvgbn" hidden="1">#REF!</definedName>
    <definedName name="Gas.calc" hidden="1">{"ARK_JURIS_FAC",#N/A,FALSE,"Ark_Fuel&amp;Rev"}</definedName>
    <definedName name="gfhj" hidden="1">#REF!</definedName>
    <definedName name="gggggg" hidden="1">#REF!</definedName>
    <definedName name="ghjk" hidden="1">#REF!</definedName>
    <definedName name="got" hidden="1">#REF!</definedName>
    <definedName name="haha" hidden="1">{"OMPA_FAC",#N/A,FALSE,"OMPA FAC"}</definedName>
    <definedName name="Header">#REF!</definedName>
    <definedName name="hhhhh" hidden="1">#REF!</definedName>
    <definedName name="HMMM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TML_CodePage" hidden="1">1252</definedName>
    <definedName name="HTML_Control" hidden="1">{"'Sheet1'!$A$1:$O$40"}</definedName>
    <definedName name="HTML_Description" hidden="1">""</definedName>
    <definedName name="HTML_Email" hidden="1">""</definedName>
    <definedName name="HTML_Header" hidden="1">"Sheet1"</definedName>
    <definedName name="HTML_LastUpdate" hidden="1">"2/5/99"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HD:HomePageStuff:pc:datasets:implprem.html"</definedName>
    <definedName name="HTML_Title" hidden="1">"S&amp;P Implied Equity Premiums"</definedName>
    <definedName name="HTML1_1" hidden="1">"[RiskPremiumUS]Sheet1!$A$1:$M$38"</definedName>
    <definedName name="HTML1_10" hidden="1">""</definedName>
    <definedName name="HTML1_11" hidden="1">1</definedName>
    <definedName name="HTML1_12" hidden="1">"Zip 100:New_Home_Page:datafile:implpr.html"</definedName>
    <definedName name="HTML1_2" hidden="1">1</definedName>
    <definedName name="HTML1_3" hidden="1">"RiskPremiumUS"</definedName>
    <definedName name="HTML1_4" hidden="1">"Implied Risk Premiums for US"</definedName>
    <definedName name="HTML1_5" hidden="1">""</definedName>
    <definedName name="HTML1_6" hidden="1">-4146</definedName>
    <definedName name="HTML1_7" hidden="1">-4146</definedName>
    <definedName name="HTML1_8" hidden="1">"3/19/97"</definedName>
    <definedName name="HTML1_9" hidden="1">"Aswath Damodaran"</definedName>
    <definedName name="HTMLCount" hidden="1">1</definedName>
    <definedName name="ifch" hidden="1">#REF!</definedName>
    <definedName name="ipowAC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44326.6561805556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39623.4334259259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uy" hidden="1">#REF!</definedName>
    <definedName name="iuyt" hidden="1">#REF!</definedName>
    <definedName name="j" hidden="1">#REF!</definedName>
    <definedName name="jdn" hidden="1">#REF!</definedName>
    <definedName name="je" hidden="1">{#N/A,#N/A,FALSE,"SCA";#N/A,#N/A,FALSE,"NCA";#N/A,#N/A,FALSE,"SAZ";#N/A,#N/A,FALSE,"CAZ";#N/A,#N/A,FALSE,"SNV";#N/A,#N/A,FALSE,"NNV";#N/A,#N/A,FALSE,"PP";#N/A,#N/A,FALSE,"SA"}</definedName>
    <definedName name="jhlkqFL" hidden="1">{"'Sheet1'!$A$1:$O$40"}</definedName>
    <definedName name="jkdf" hidden="1">#REF!</definedName>
    <definedName name="jkdsac" hidden="1">#REF!</definedName>
    <definedName name="jkfoo" hidden="1">#REF!</definedName>
    <definedName name="jseqf" hidden="1">#REF!</definedName>
    <definedName name="jz" hidden="1">#REF!</definedName>
    <definedName name="jzs" hidden="1">#REF!</definedName>
    <definedName name="K2_WBEVMODE" hidden="1">0</definedName>
    <definedName name="kal" hidden="1">#REF!</definedName>
    <definedName name="kaw" hidden="1">#REF!</definedName>
    <definedName name="kdkd" hidden="1">#REF!</definedName>
    <definedName name="kdkjrt" hidden="1">#REF!</definedName>
    <definedName name="kdsfj" hidden="1">#REF!</definedName>
    <definedName name="kfdlsg" hidden="1">#REF!</definedName>
    <definedName name="kfkf" hidden="1">#REF!</definedName>
    <definedName name="kfkfkf" hidden="1">#REF!</definedName>
    <definedName name="kfkfkfkf" hidden="1">#REF!</definedName>
    <definedName name="kfkfkfl" hidden="1">#REF!</definedName>
    <definedName name="kfkfksm" hidden="1">#REF!</definedName>
    <definedName name="kiujh" hidden="1">#REF!</definedName>
    <definedName name="kjfjffnnf" hidden="1">#REF!</definedName>
    <definedName name="kjhg" hidden="1">#REF!</definedName>
    <definedName name="kjhgf" hidden="1">#REF!</definedName>
    <definedName name="kjzd" hidden="1">#REF!</definedName>
    <definedName name="kkkkk" hidden="1">#REF!</definedName>
    <definedName name="kldk" hidden="1">#REF!</definedName>
    <definedName name="klfeqw" hidden="1">#REF!</definedName>
    <definedName name="kqwh" hidden="1">#REF!</definedName>
    <definedName name="ksadfl" hidden="1">#REF!</definedName>
    <definedName name="kw" hidden="1">#REF!</definedName>
    <definedName name="kz" hidden="1">#REF!</definedName>
    <definedName name="l" hidden="1">#REF!</definedName>
    <definedName name="lfkfjnn" hidden="1">#REF!</definedName>
    <definedName name="ListOffset" hidden="1">1</definedName>
    <definedName name="lkajsdfg" hidden="1">#REF!</definedName>
    <definedName name="lkjh" hidden="1">#REF!</definedName>
    <definedName name="lkohsvd" hidden="1">#REF!</definedName>
    <definedName name="llllllllll" hidden="1">#REF!</definedName>
    <definedName name="loke" hidden="1">#REF!</definedName>
    <definedName name="lpoicea" hidden="1">#REF!</definedName>
    <definedName name="misc" hidden="1">#REF!</definedName>
    <definedName name="mlaw" hidden="1">#REF!</definedName>
    <definedName name="mnbv" hidden="1">#REF!</definedName>
    <definedName name="mnkp" hidden="1">#REF!</definedName>
    <definedName name="mo" hidden="1">#REF!</definedName>
    <definedName name="mol" hidden="1">#REF!</definedName>
    <definedName name="molp" hidden="1">#REF!</definedName>
    <definedName name="NADA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ME">#N/A</definedName>
    <definedName name="namefield" hidden="1">#REF!</definedName>
    <definedName name="naow" hidden="1">#REF!</definedName>
    <definedName name="nbeo" hidden="1">#REF!</definedName>
    <definedName name="nbw" hidden="1">#REF!</definedName>
    <definedName name="niPO" hidden="1">#REF!</definedName>
    <definedName name="nipxre" hidden="1">#REF!</definedName>
    <definedName name="nixre" hidden="1">#REF!</definedName>
    <definedName name="nk" hidden="1">#REF!</definedName>
    <definedName name="nki" hidden="1">#REF!</definedName>
    <definedName name="nkiw" hidden="1">#REF!</definedName>
    <definedName name="nKLqw" hidden="1">#REF!</definedName>
    <definedName name="nkse" hidden="1">#REF!</definedName>
    <definedName name="nkw" hidden="1">#REF!</definedName>
    <definedName name="NMN" hidden="1">#REF!</definedName>
    <definedName name="nmop" hidden="1">#REF!</definedName>
    <definedName name="nmwqi" hidden="1">#REF!</definedName>
    <definedName name="nnnnnnn" hidden="1">#REF!</definedName>
    <definedName name="no" hidden="1">#REF!</definedName>
    <definedName name="noip" hidden="1">#REF!</definedName>
    <definedName name="noipx" hidden="1">#REF!</definedName>
    <definedName name="NONE" hidden="1">{#N/A,#N/A,FALSE,"SCA";#N/A,#N/A,FALSE,"NCA";#N/A,#N/A,FALSE,"SAZ";#N/A,#N/A,FALSE,"CAZ";#N/A,#N/A,FALSE,"SNV";#N/A,#N/A,FALSE,"NNV";#N/A,#N/A,FALSE,"PP";#N/A,#N/A,FALSE,"SA"}</definedName>
    <definedName name="nop" hidden="1">#REF!</definedName>
    <definedName name="nope" hidden="1">#REF!</definedName>
    <definedName name="noper" hidden="1">#REF!</definedName>
    <definedName name="nsz" hidden="1">#REF!</definedName>
    <definedName name="NvsElapsedTime">0.00201388888672227</definedName>
    <definedName name="NvsEndTime">39911.5546527778</definedName>
    <definedName name="o" hidden="1">#REF!</definedName>
    <definedName name="ocq" hidden="1">#REF!</definedName>
    <definedName name="odezscv" hidden="1">#REF!</definedName>
    <definedName name="ofooooo" hidden="1">#REF!</definedName>
    <definedName name="oia" hidden="1">#REF!</definedName>
    <definedName name="oiacew" hidden="1">#REF!</definedName>
    <definedName name="oicw" hidden="1">#REF!</definedName>
    <definedName name="oieac" hidden="1">#REF!</definedName>
    <definedName name="oiewq" hidden="1">#REF!</definedName>
    <definedName name="oihyecv" hidden="1">#REF!</definedName>
    <definedName name="oips" hidden="1">#REF!</definedName>
    <definedName name="ok" hidden="1">#REF!</definedName>
    <definedName name="okey" hidden="1">#REF!</definedName>
    <definedName name="okeydokey" hidden="1">#REF!</definedName>
    <definedName name="oklpwa" hidden="1">#REF!</definedName>
    <definedName name="olpuwce" hidden="1">#REF!</definedName>
    <definedName name="oluw" hidden="1">#REF!</definedName>
    <definedName name="oooofp" hidden="1">#REF!</definedName>
    <definedName name="opec" hidden="1">#REF!</definedName>
    <definedName name="opewqr" hidden="1">#REF!</definedName>
    <definedName name="opicaew" hidden="1">#REF!</definedName>
    <definedName name="opiecv" hidden="1">#REF!</definedName>
    <definedName name="opiyu" hidden="1">#REF!</definedName>
    <definedName name="oplpp" hidden="1">#REF!</definedName>
    <definedName name="opp" hidden="1">#REF!</definedName>
    <definedName name="opuafw" hidden="1">#REF!</definedName>
    <definedName name="opuc3e" hidden="1">#REF!</definedName>
    <definedName name="opueac" hidden="1">#REF!</definedName>
    <definedName name="opufw" hidden="1">#REF!</definedName>
    <definedName name="opuwa" hidden="1">#REF!</definedName>
    <definedName name="opvs" hidden="1">#REF!</definedName>
    <definedName name="os" hidden="1">#REF!</definedName>
    <definedName name="oupc" hidden="1">#REF!</definedName>
    <definedName name="ovwe" hidden="1">#REF!</definedName>
    <definedName name="page2">#REF!</definedName>
    <definedName name="page3">#REF!</definedName>
    <definedName name="page5">#REF!</definedName>
    <definedName name="page6">#REF!</definedName>
    <definedName name="Parent">#REF!</definedName>
    <definedName name="Paste1">#REF!</definedName>
    <definedName name="peqafd" hidden="1">#REF!</definedName>
    <definedName name="PERO" hidden="1">{#N/A,#N/A,FALSE,"SCA";#N/A,#N/A,FALSE,"NCA";#N/A,#N/A,FALSE,"SAZ";#N/A,#N/A,FALSE,"CAZ";#N/A,#N/A,FALSE,"SNV";#N/A,#N/A,FALSE,"NNV";#N/A,#N/A,FALSE,"PP";#N/A,#N/A,FALSE,"SA"}</definedName>
    <definedName name="pert" hidden="1">#REF!</definedName>
    <definedName name="plk" hidden="1">#REF!</definedName>
    <definedName name="plo" hidden="1">#REF!</definedName>
    <definedName name="plvsanj" hidden="1">#REF!</definedName>
    <definedName name="pocq" hidden="1">#REF!</definedName>
    <definedName name="poe" hidden="1">#REF!</definedName>
    <definedName name="poeac" hidden="1">#REF!</definedName>
    <definedName name="poec" hidden="1">#REF!</definedName>
    <definedName name="poeca" hidden="1">#REF!</definedName>
    <definedName name="poert" hidden="1">#REF!</definedName>
    <definedName name="poi" hidden="1">#REF!</definedName>
    <definedName name="poica" hidden="1">#REF!</definedName>
    <definedName name="poiea" hidden="1">#REF!</definedName>
    <definedName name="poiv" hidden="1">#REF!</definedName>
    <definedName name="poiy" hidden="1">#REF!</definedName>
    <definedName name="poiyw" hidden="1">#REF!</definedName>
    <definedName name="pouac" hidden="1">#REF!</definedName>
    <definedName name="pouce" hidden="1">#REF!</definedName>
    <definedName name="povrs" hidden="1">#REF!</definedName>
    <definedName name="pppppppp" hidden="1">#REF!</definedName>
    <definedName name="_xlnm.Print_Area" localSheetId="0">'13 (1)'!$A$1:$J$61</definedName>
    <definedName name="_xlnm.Print_Area" localSheetId="1">'13 (2)'!$A$1:$J$60</definedName>
    <definedName name="_xlnm.Print_Area" localSheetId="2">'13 (3)'!$A$1:$I$61</definedName>
    <definedName name="pslf" hidden="1">#REF!</definedName>
    <definedName name="psrfdgl" hidden="1">#REF!</definedName>
    <definedName name="pwe" hidden="1">#REF!</definedName>
    <definedName name="qaw" hidden="1">#REF!</definedName>
    <definedName name="qqa" hidden="1">{"ARK_JURIS_FUEL",#N/A,FALSE,"Ark_Fuel&amp;Rev"}</definedName>
    <definedName name="qwr" hidden="1">#REF!</definedName>
    <definedName name="repeat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_xll.RiskCellHasTokens(262144+512+524288)</definedName>
    <definedName name="RiskIsOutput" hidden="1">_xll.RiskCellHasTokens(1024)</definedName>
    <definedName name="RiskIsStatistics" hidden="1">_xll.RiskCellHasTokens(4096+32768+65536)</definedName>
    <definedName name="riskmeasures">#REF!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k" hidden="1">{#N/A,#N/A,FALSE,"SCA";#N/A,#N/A,FALSE,"NCA";#N/A,#N/A,FALSE,"SAZ";#N/A,#N/A,FALSE,"CAZ";#N/A,#N/A,FALSE,"SNV";#N/A,#N/A,FALSE,"NNV";#N/A,#N/A,FALSE,"PP";#N/A,#N/A,FALSE,"SA"}</definedName>
    <definedName name="RRA_Adj_Clause_Table">#REF!</definedName>
    <definedName name="rtyui" hidden="1">#REF!</definedName>
    <definedName name="rtyuiop" hidden="1">#REF!</definedName>
    <definedName name="S" hidden="1">#REF!</definedName>
    <definedName name="sac" hidden="1">#REF!</definedName>
    <definedName name="sadf" hidden="1">#REF!</definedName>
    <definedName name="sadfkj" hidden="1">#REF!</definedName>
    <definedName name="SAPBEXrevision" hidden="1">41</definedName>
    <definedName name="SAPBEXsysID" hidden="1">"PBW"</definedName>
    <definedName name="SAPBEXwbID" hidden="1">"3TD2FVG7ME7U056LVECBWI4A2"</definedName>
    <definedName name="sd" hidden="1">#REF!</definedName>
    <definedName name="sdf" hidden="1">#REF!</definedName>
    <definedName name="sdfp" hidden="1">#REF!</definedName>
    <definedName name="sdklofj" hidden="1">#REF!</definedName>
    <definedName name="sdld" hidden="1">#REF!</definedName>
    <definedName name="sdljgfj" hidden="1">#REF!</definedName>
    <definedName name="sdop" hidden="1">#REF!</definedName>
    <definedName name="sdsdl" hidden="1">#REF!</definedName>
    <definedName name="sdv" hidden="1">#REF!</definedName>
    <definedName name="sedf" hidden="1">#REF!</definedName>
    <definedName name="sevw" hidden="1">#REF!</definedName>
    <definedName name="sfdv" hidden="1">#REF!</definedName>
    <definedName name="SI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lkd" hidden="1">#REF!</definedName>
    <definedName name="srg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sdo" hidden="1">#REF!</definedName>
    <definedName name="sssset" hidden="1">#REF!</definedName>
    <definedName name="STAFFCOSTOFDEBT">#REF!</definedName>
    <definedName name="STAFFPERCENTDEBT">#REF!</definedName>
    <definedName name="STAFFPERCENTEQUITY">#REF!</definedName>
    <definedName name="STAFFPERCENTPREFERREDEQUITY">#REF!</definedName>
    <definedName name="staterate1">#REF!</definedName>
    <definedName name="stockprice">'[1]Stock Price (Utility)'!$C$2:$AL$34</definedName>
    <definedName name="sv" hidden="1">#REF!</definedName>
    <definedName name="svfdv" hidden="1">#REF!</definedName>
    <definedName name="swae" hidden="1">#REF!</definedName>
    <definedName name="TableName">"Dummy"</definedName>
    <definedName name="TAXonREVREQ">#REF!</definedName>
    <definedName name="Temp" hidden="1">{"ARK_JURIS_FUEL",#N/A,FALSE,"Ark_Fuel&amp;Rev"}</definedName>
    <definedName name="test" hidden="1">{"ARK_JURIS_FUEL",#N/A,FALSE,"Ark_Fuel&amp;Rev"}</definedName>
    <definedName name="tran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ttt" hidden="1">#REF!</definedName>
    <definedName name="tw" hidden="1">#REF!</definedName>
    <definedName name="vldatabase">'[1]Electric Utility Data'!$B$8:$AI$43</definedName>
    <definedName name="wepfo" hidden="1">#REF!</definedName>
    <definedName name="willdo" hidden="1">#REF!</definedName>
    <definedName name="workingcap1">#REF!</definedName>
    <definedName name="wrn.agexpense." hidden="1">{"pb",#N/A,FALSE,"Sheet3";"pd",#N/A,FALSE,"Sheet3";"pe",#N/A,FALSE,"Sheet3"}</definedName>
    <definedName name="wrn.AllRjs." hidden="1">{#N/A,#N/A,FALSE,"SCA";#N/A,#N/A,FALSE,"NCA";#N/A,#N/A,FALSE,"SAZ";#N/A,#N/A,FALSE,"CAZ";#N/A,#N/A,FALSE,"SNV";#N/A,#N/A,FALSE,"NNV";#N/A,#N/A,FALSE,"PP";#N/A,#N/A,FALSE,"SA"}</definedName>
    <definedName name="wrn.alrjs." hidden="1">{#N/A,#N/A,FALSE,"SCA";#N/A,#N/A,FALSE,"NCA";#N/A,#N/A,FALSE,"SAZ";#N/A,#N/A,FALSE,"CAZ";#N/A,#N/A,FALSE,"SNV";#N/A,#N/A,FALSE,"NNV";#N/A,#N/A,FALSE,"PP";#N/A,#N/A,FALSE,"SA"}</definedName>
    <definedName name="wrn.ARK._.JURIS._.FAC._.CALC." hidden="1">{"ARK_JURIS_FAC",#N/A,FALSE,"Ark_Fuel&amp;Rev"}</definedName>
    <definedName name="wrn.ARK._.JURIS._.FUEL._.COST." hidden="1">{"ARK_JURIS_FUEL",#N/A,FALSE,"Ark_Fuel&amp;Rev"}</definedName>
    <definedName name="wrn.ATOKA._.FAC._.CALC." hidden="1">{"ATOKA_FAC",#N/A,FALSE,"Atoka"}</definedName>
    <definedName name="wrn.CONOCO._.FAC." hidden="1">{"CONOCO_FAC",#N/A,FALSE,"Conoco FAC"}</definedName>
    <definedName name="wrn.FAC._.SUMMARY." hidden="1">{"FAC_SUMMARY",#N/A,FALSE,"Summaries"}</definedName>
    <definedName name="wrn.FERC._.FAC._.CALC." hidden="1">{"FERC_FAC",#N/A,FALSE,"FERC_Fuel&amp;Rev"}</definedName>
    <definedName name="wrn.FERC._.WEATHER._.and._.JURIS._.FUEL." hidden="1">{"FERC_WEATHER_AND_FUEL",#N/A,FALSE,"FERC_Fuel&amp;Rev"}</definedName>
    <definedName name="wrn.go." hidden="1">{"wp_h4.2",#N/A,FALSE,"WP_H4.2";"wp_h4.3",#N/A,FALSE,"WP_H4.3"}</definedName>
    <definedName name="wrn.MFR.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MFRENT.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OK._.FUEL._.COMPARISON." hidden="1">{"OK_FUEL_COMPARISON",#N/A,FALSE,"Ok_Fuel&amp;Rev"}</definedName>
    <definedName name="wrn.OK._.JURIS._.FAC._.CALCULATION." hidden="1">{"OK_JURIS_FAC",#N/A,FALSE,"Ok_Fuel&amp;Rev"}</definedName>
    <definedName name="wrn.OK._.JURIS._.FUEL._.COST." hidden="1">{"OK_JURIS_FUEL",#N/A,FALSE,"Ok_Fuel&amp;Rev"}</definedName>
    <definedName name="wrn.OKLA._.PRO._.FORMA._.FUEL." hidden="1">{"OK_PRO_FORMA_FUEL",#N/A,FALSE,"Ok_Fuel&amp;Rev"}</definedName>
    <definedName name="wrn.OMEXPENSE." hidden="1">{"PF",#N/A,FALSE,"Sheet4";"PG",#N/A,FALSE,"Sheet4";"PH",#N/A,FALSE,"Sheet4";"PI",#N/A,FALSE,"Sheet4";"PJ",#N/A,FALSE,"Sheet4"}</definedName>
    <definedName name="wrn.OMPA._.FAC." hidden="1">{"OMPA_FAC",#N/A,FALSE,"OMPA FAC"}</definedName>
    <definedName name="wrn.OTHER._.DATA." hidden="1">{"OTHER_DATA",#N/A,FALSE,"Ok_Fuel&amp;Rev"}</definedName>
    <definedName name="wrn.print.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table1." hidden="1">{"print1",#N/A,FALSE,"D21CUSTS"}</definedName>
    <definedName name="wrn.printtable2." hidden="1">{"print2",#N/A,FALSE,"D21CUSTS"}</definedName>
    <definedName name="wrn.printtable3." hidden="1">{"print3",#N/A,FALSE,"D21CUSTS"}</definedName>
    <definedName name="wrn.printtable4." hidden="1">{"print4",#N/A,FALSE,"D21CUSTS"}</definedName>
    <definedName name="wrn.Projected._.Def._.Adjustments.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iency.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SPA._.FAC." hidden="1">{"SPA_FAC",#N/A,FALSE,"OMPA SPA FAC"}</definedName>
    <definedName name="wrn.SUP.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2.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tables." hidden="1">{"print1",#N/A,FALSE,"D21CUSTS";"print2",#N/A,FALSE,"D21CUSTS";"print3",#N/A,FALSE,"D21CUSTS";"print4",#N/A,FALSE,"D21CUSTS"}</definedName>
    <definedName name="wrn.Total._.Report." hidden="1">{"Fuel by Type",#N/A,FALSE,"00whfuel";"Fuel by Account",#N/A,FALSE,"00whfuel";"NTEC",#N/A,FALSE,"00whfuel";"Hope",#N/A,FALSE,"00whfuel";"Net Energy Load",#N/A,FALSE,"00whfuel";"Purchased Power",#N/A,FALSE,"00whfuel"}</definedName>
    <definedName name="wrn.WEATHER._.AND._.YR._.END._.CUST._.ADJ." hidden="1">{"WEATHER_CUSTOMERS",#N/A,FALSE,"Ok_Fuel&amp;Rev"}</definedName>
    <definedName name="xxx" hidden="1">{"'Sheet1'!$A$1:$O$40"}</definedName>
    <definedName name="Y" hidden="1">#REF!</definedName>
    <definedName name="yes" hidden="1">#REF!</definedName>
    <definedName name="yesindeed" hidden="1">#REF!</definedName>
    <definedName name="yesir" hidden="1">#REF!</definedName>
    <definedName name="Yield">#REF!</definedName>
    <definedName name="yyyyyy" hidden="1">#REF!</definedName>
    <definedName name="zdcw" hidden="1">#REF!</definedName>
    <definedName name="zj" hidden="1">#REF!</definedName>
    <definedName name="znh" hidden="1">#REF!</definedName>
    <definedName name="zxcvb" hidden="1">#REF!</definedName>
    <definedName name="zxd" hidden="1">#REF!</definedName>
    <definedName name="ZZ_EVCOMOPTS" hidden="1">10</definedName>
    <definedName name="zzz" hidden="1">{"'Sheet1'!$A$1:$O$40"}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7" i="4" l="1"/>
  <c r="C66" i="4"/>
  <c r="B56" i="4"/>
  <c r="B55" i="4"/>
  <c r="B54" i="4"/>
  <c r="B53" i="4"/>
  <c r="B52" i="4"/>
  <c r="B51" i="4"/>
  <c r="B50" i="4"/>
  <c r="B49" i="4"/>
  <c r="B48" i="4"/>
  <c r="B47" i="4"/>
  <c r="B46" i="4"/>
  <c r="B45" i="4"/>
  <c r="H44" i="4"/>
  <c r="N44" i="4" s="1"/>
  <c r="F44" i="4"/>
  <c r="M44" i="4" s="1"/>
  <c r="B44" i="4"/>
  <c r="B43" i="4"/>
  <c r="B42" i="4"/>
  <c r="B41" i="4"/>
  <c r="H40" i="4"/>
  <c r="B40" i="4"/>
  <c r="B39" i="4"/>
  <c r="B38" i="4"/>
  <c r="B37" i="4"/>
  <c r="B36" i="4"/>
  <c r="B35" i="4"/>
  <c r="F34" i="4"/>
  <c r="M34" i="4" s="1"/>
  <c r="B34" i="4"/>
  <c r="B33" i="4"/>
  <c r="H32" i="4"/>
  <c r="N32" i="4" s="1"/>
  <c r="F32" i="4"/>
  <c r="B32" i="4"/>
  <c r="B31" i="4"/>
  <c r="B30" i="4"/>
  <c r="B29" i="4"/>
  <c r="B28" i="4"/>
  <c r="H27" i="4"/>
  <c r="N27" i="4" s="1"/>
  <c r="B27" i="4"/>
  <c r="B26" i="4"/>
  <c r="B25" i="4"/>
  <c r="B24" i="4"/>
  <c r="B23" i="4"/>
  <c r="B22" i="4"/>
  <c r="B21" i="4"/>
  <c r="B20" i="4"/>
  <c r="B19" i="4"/>
  <c r="B18" i="4"/>
  <c r="B17" i="4"/>
  <c r="B16" i="4"/>
  <c r="F15" i="4"/>
  <c r="D15" i="4"/>
  <c r="B15" i="4"/>
  <c r="B14" i="4"/>
  <c r="B13" i="4"/>
  <c r="B12" i="4"/>
  <c r="B11" i="4"/>
  <c r="B10" i="4"/>
  <c r="B9" i="4"/>
  <c r="B8" i="4"/>
  <c r="B7" i="4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3" i="4"/>
  <c r="I1" i="4"/>
  <c r="A1" i="4"/>
  <c r="A7" i="3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3" i="3"/>
  <c r="J1" i="3"/>
  <c r="A1" i="3"/>
  <c r="B60" i="2"/>
  <c r="E56" i="2"/>
  <c r="I56" i="2" s="1"/>
  <c r="H56" i="4" s="1"/>
  <c r="N56" i="4" s="1"/>
  <c r="E55" i="2"/>
  <c r="I55" i="2" s="1"/>
  <c r="E54" i="2"/>
  <c r="I54" i="2" s="1"/>
  <c r="E53" i="2"/>
  <c r="I53" i="2" s="1"/>
  <c r="E52" i="2"/>
  <c r="I52" i="2" s="1"/>
  <c r="E51" i="2"/>
  <c r="I51" i="2" s="1"/>
  <c r="E50" i="2"/>
  <c r="I50" i="2" s="1"/>
  <c r="E49" i="2"/>
  <c r="I49" i="2" s="1"/>
  <c r="E48" i="2"/>
  <c r="I48" i="2" s="1"/>
  <c r="E47" i="2"/>
  <c r="I47" i="2" s="1"/>
  <c r="E46" i="2"/>
  <c r="I46" i="2" s="1"/>
  <c r="E45" i="2"/>
  <c r="I45" i="2" s="1"/>
  <c r="E44" i="2"/>
  <c r="I44" i="2" s="1"/>
  <c r="D44" i="4" s="1"/>
  <c r="E43" i="2"/>
  <c r="I43" i="2" s="1"/>
  <c r="D43" i="4" s="1"/>
  <c r="L43" i="4" s="1"/>
  <c r="E42" i="2"/>
  <c r="I42" i="2" s="1"/>
  <c r="E41" i="2"/>
  <c r="I41" i="2" s="1"/>
  <c r="H41" i="4" s="1"/>
  <c r="E40" i="2"/>
  <c r="I40" i="2" s="1"/>
  <c r="D40" i="4" s="1"/>
  <c r="L40" i="4" s="1"/>
  <c r="E39" i="2"/>
  <c r="I39" i="2" s="1"/>
  <c r="E38" i="2"/>
  <c r="I38" i="2" s="1"/>
  <c r="I37" i="2"/>
  <c r="F37" i="4" s="1"/>
  <c r="E37" i="2"/>
  <c r="E36" i="2"/>
  <c r="I36" i="2" s="1"/>
  <c r="E35" i="2"/>
  <c r="I35" i="2" s="1"/>
  <c r="E34" i="2"/>
  <c r="I34" i="2" s="1"/>
  <c r="E33" i="2"/>
  <c r="I33" i="2" s="1"/>
  <c r="E32" i="2"/>
  <c r="I32" i="2" s="1"/>
  <c r="D32" i="4" s="1"/>
  <c r="E31" i="2"/>
  <c r="I31" i="2" s="1"/>
  <c r="H31" i="4" s="1"/>
  <c r="N31" i="4" s="1"/>
  <c r="E30" i="2"/>
  <c r="I30" i="2" s="1"/>
  <c r="E29" i="2"/>
  <c r="I29" i="2" s="1"/>
  <c r="E28" i="2"/>
  <c r="I28" i="2" s="1"/>
  <c r="H28" i="4" s="1"/>
  <c r="E27" i="2"/>
  <c r="I27" i="2" s="1"/>
  <c r="E26" i="2"/>
  <c r="I26" i="2" s="1"/>
  <c r="E25" i="2"/>
  <c r="I25" i="2" s="1"/>
  <c r="I24" i="2"/>
  <c r="E24" i="2"/>
  <c r="E23" i="2"/>
  <c r="I23" i="2" s="1"/>
  <c r="E22" i="2"/>
  <c r="I22" i="2" s="1"/>
  <c r="H22" i="4" s="1"/>
  <c r="E21" i="2"/>
  <c r="I21" i="2" s="1"/>
  <c r="E20" i="2"/>
  <c r="I20" i="2" s="1"/>
  <c r="I19" i="2"/>
  <c r="H19" i="4" s="1"/>
  <c r="E19" i="2"/>
  <c r="E18" i="2"/>
  <c r="I18" i="2" s="1"/>
  <c r="H18" i="4" s="1"/>
  <c r="E17" i="2"/>
  <c r="I17" i="2" s="1"/>
  <c r="E16" i="2"/>
  <c r="I16" i="2" s="1"/>
  <c r="I15" i="2"/>
  <c r="H15" i="4" s="1"/>
  <c r="N15" i="4" s="1"/>
  <c r="E15" i="2"/>
  <c r="E14" i="2"/>
  <c r="I14" i="2" s="1"/>
  <c r="E13" i="2"/>
  <c r="I13" i="2" s="1"/>
  <c r="E12" i="2"/>
  <c r="I12" i="2" s="1"/>
  <c r="E11" i="2"/>
  <c r="I11" i="2" s="1"/>
  <c r="E10" i="2"/>
  <c r="I10" i="2" s="1"/>
  <c r="H10" i="4" s="1"/>
  <c r="E9" i="2"/>
  <c r="I9" i="2" s="1"/>
  <c r="E8" i="2"/>
  <c r="I8" i="2" s="1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E7" i="2"/>
  <c r="I7" i="2" s="1"/>
  <c r="A7" i="2"/>
  <c r="A3" i="2"/>
  <c r="J1" i="2"/>
  <c r="A1" i="2"/>
  <c r="D27" i="4" l="1"/>
  <c r="L27" i="4" s="1"/>
  <c r="F27" i="4"/>
  <c r="M27" i="4" s="1"/>
  <c r="H50" i="4"/>
  <c r="N50" i="4" s="1"/>
  <c r="F50" i="4"/>
  <c r="M50" i="4" s="1"/>
  <c r="D50" i="4"/>
  <c r="L50" i="4" s="1"/>
  <c r="H11" i="4"/>
  <c r="N11" i="4" s="1"/>
  <c r="F11" i="4"/>
  <c r="M11" i="4" s="1"/>
  <c r="D11" i="4"/>
  <c r="L11" i="4" s="1"/>
  <c r="H23" i="4"/>
  <c r="N23" i="4" s="1"/>
  <c r="F23" i="4"/>
  <c r="M23" i="4" s="1"/>
  <c r="D23" i="4"/>
  <c r="L23" i="4" s="1"/>
  <c r="H35" i="4"/>
  <c r="N35" i="4" s="1"/>
  <c r="F35" i="4"/>
  <c r="M35" i="4" s="1"/>
  <c r="D35" i="4"/>
  <c r="L35" i="4" s="1"/>
  <c r="D41" i="4"/>
  <c r="L41" i="4" s="1"/>
  <c r="N10" i="4"/>
  <c r="N28" i="4"/>
  <c r="D19" i="4"/>
  <c r="L19" i="4" s="1"/>
  <c r="M32" i="4"/>
  <c r="L15" i="4"/>
  <c r="M15" i="4"/>
  <c r="D18" i="4"/>
  <c r="L18" i="4" s="1"/>
  <c r="N19" i="4"/>
  <c r="H37" i="4"/>
  <c r="N37" i="4" s="1"/>
  <c r="F19" i="4"/>
  <c r="M19" i="4" s="1"/>
  <c r="N22" i="4"/>
  <c r="N40" i="4"/>
  <c r="L32" i="4"/>
  <c r="N18" i="4"/>
  <c r="L44" i="4"/>
  <c r="F18" i="4"/>
  <c r="M18" i="4" s="1"/>
  <c r="M37" i="4"/>
  <c r="D10" i="4"/>
  <c r="L10" i="4" s="1"/>
  <c r="N41" i="4"/>
  <c r="F10" i="4"/>
  <c r="M10" i="4" s="1"/>
  <c r="F22" i="4"/>
  <c r="M22" i="4" s="1"/>
  <c r="H34" i="4"/>
  <c r="N34" i="4" s="1"/>
  <c r="D34" i="4"/>
  <c r="L34" i="4" s="1"/>
  <c r="H42" i="4"/>
  <c r="N42" i="4" s="1"/>
  <c r="F42" i="4"/>
  <c r="M42" i="4" s="1"/>
  <c r="D42" i="4"/>
  <c r="L42" i="4" s="1"/>
  <c r="D16" i="4"/>
  <c r="L16" i="4" s="1"/>
  <c r="H16" i="4"/>
  <c r="N16" i="4" s="1"/>
  <c r="F16" i="4"/>
  <c r="M16" i="4" s="1"/>
  <c r="H25" i="4"/>
  <c r="N25" i="4" s="1"/>
  <c r="F25" i="4"/>
  <c r="M25" i="4" s="1"/>
  <c r="D25" i="4"/>
  <c r="L25" i="4" s="1"/>
  <c r="H17" i="4"/>
  <c r="N17" i="4" s="1"/>
  <c r="F17" i="4"/>
  <c r="M17" i="4" s="1"/>
  <c r="D17" i="4"/>
  <c r="L17" i="4" s="1"/>
  <c r="H26" i="4"/>
  <c r="N26" i="4" s="1"/>
  <c r="F26" i="4"/>
  <c r="M26" i="4" s="1"/>
  <c r="D26" i="4"/>
  <c r="L26" i="4" s="1"/>
  <c r="D52" i="4"/>
  <c r="L52" i="4" s="1"/>
  <c r="H52" i="4"/>
  <c r="N52" i="4" s="1"/>
  <c r="F52" i="4"/>
  <c r="M52" i="4" s="1"/>
  <c r="H8" i="4"/>
  <c r="N8" i="4" s="1"/>
  <c r="F8" i="4"/>
  <c r="M8" i="4" s="1"/>
  <c r="D8" i="4"/>
  <c r="L8" i="4" s="1"/>
  <c r="I58" i="2"/>
  <c r="D46" i="4"/>
  <c r="L46" i="4" s="1"/>
  <c r="H46" i="4"/>
  <c r="N46" i="4" s="1"/>
  <c r="F46" i="4"/>
  <c r="M46" i="4" s="1"/>
  <c r="H20" i="4"/>
  <c r="N20" i="4" s="1"/>
  <c r="F20" i="4"/>
  <c r="M20" i="4" s="1"/>
  <c r="D20" i="4"/>
  <c r="L20" i="4" s="1"/>
  <c r="H29" i="4"/>
  <c r="N29" i="4" s="1"/>
  <c r="F29" i="4"/>
  <c r="M29" i="4" s="1"/>
  <c r="D29" i="4"/>
  <c r="L29" i="4" s="1"/>
  <c r="H21" i="4"/>
  <c r="N21" i="4" s="1"/>
  <c r="D21" i="4"/>
  <c r="L21" i="4" s="1"/>
  <c r="F21" i="4"/>
  <c r="M21" i="4" s="1"/>
  <c r="H30" i="4"/>
  <c r="N30" i="4" s="1"/>
  <c r="F30" i="4"/>
  <c r="M30" i="4" s="1"/>
  <c r="D30" i="4"/>
  <c r="L30" i="4" s="1"/>
  <c r="H12" i="4"/>
  <c r="N12" i="4" s="1"/>
  <c r="F12" i="4"/>
  <c r="M12" i="4" s="1"/>
  <c r="D12" i="4"/>
  <c r="L12" i="4" s="1"/>
  <c r="H48" i="4"/>
  <c r="N48" i="4" s="1"/>
  <c r="F48" i="4"/>
  <c r="M48" i="4" s="1"/>
  <c r="D48" i="4"/>
  <c r="L48" i="4" s="1"/>
  <c r="H13" i="4"/>
  <c r="N13" i="4" s="1"/>
  <c r="F13" i="4"/>
  <c r="M13" i="4" s="1"/>
  <c r="D13" i="4"/>
  <c r="L13" i="4" s="1"/>
  <c r="H33" i="4"/>
  <c r="N33" i="4" s="1"/>
  <c r="F33" i="4"/>
  <c r="M33" i="4" s="1"/>
  <c r="D33" i="4"/>
  <c r="L33" i="4" s="1"/>
  <c r="F38" i="4"/>
  <c r="M38" i="4" s="1"/>
  <c r="D38" i="4"/>
  <c r="L38" i="4" s="1"/>
  <c r="H45" i="4"/>
  <c r="N45" i="4" s="1"/>
  <c r="F45" i="4"/>
  <c r="M45" i="4" s="1"/>
  <c r="D45" i="4"/>
  <c r="L45" i="4" s="1"/>
  <c r="H51" i="4"/>
  <c r="N51" i="4" s="1"/>
  <c r="F51" i="4"/>
  <c r="M51" i="4" s="1"/>
  <c r="D51" i="4"/>
  <c r="L51" i="4" s="1"/>
  <c r="H39" i="4"/>
  <c r="N39" i="4" s="1"/>
  <c r="F39" i="4"/>
  <c r="M39" i="4" s="1"/>
  <c r="D56" i="4"/>
  <c r="L56" i="4" s="1"/>
  <c r="H7" i="4"/>
  <c r="N7" i="4" s="1"/>
  <c r="F7" i="4"/>
  <c r="M7" i="4" s="1"/>
  <c r="D7" i="4"/>
  <c r="L7" i="4" s="1"/>
  <c r="H38" i="4"/>
  <c r="N38" i="4" s="1"/>
  <c r="F56" i="4"/>
  <c r="M56" i="4" s="1"/>
  <c r="D28" i="4"/>
  <c r="L28" i="4" s="1"/>
  <c r="H24" i="4"/>
  <c r="N24" i="4" s="1"/>
  <c r="F24" i="4"/>
  <c r="M24" i="4" s="1"/>
  <c r="D24" i="4"/>
  <c r="L24" i="4" s="1"/>
  <c r="H47" i="4"/>
  <c r="N47" i="4" s="1"/>
  <c r="F47" i="4"/>
  <c r="M47" i="4" s="1"/>
  <c r="D47" i="4"/>
  <c r="L47" i="4" s="1"/>
  <c r="F28" i="4"/>
  <c r="M28" i="4" s="1"/>
  <c r="F41" i="4"/>
  <c r="M41" i="4" s="1"/>
  <c r="H14" i="4"/>
  <c r="N14" i="4" s="1"/>
  <c r="F14" i="4"/>
  <c r="M14" i="4" s="1"/>
  <c r="D14" i="4"/>
  <c r="L14" i="4" s="1"/>
  <c r="H53" i="4"/>
  <c r="N53" i="4" s="1"/>
  <c r="F53" i="4"/>
  <c r="M53" i="4" s="1"/>
  <c r="D53" i="4"/>
  <c r="L53" i="4" s="1"/>
  <c r="H36" i="4"/>
  <c r="N36" i="4" s="1"/>
  <c r="F36" i="4"/>
  <c r="M36" i="4" s="1"/>
  <c r="D36" i="4"/>
  <c r="L36" i="4" s="1"/>
  <c r="H54" i="4"/>
  <c r="N54" i="4" s="1"/>
  <c r="F54" i="4"/>
  <c r="M54" i="4" s="1"/>
  <c r="H9" i="4"/>
  <c r="N9" i="4" s="1"/>
  <c r="D9" i="4"/>
  <c r="L9" i="4" s="1"/>
  <c r="F9" i="4"/>
  <c r="M9" i="4" s="1"/>
  <c r="D54" i="4"/>
  <c r="L54" i="4" s="1"/>
  <c r="H49" i="4"/>
  <c r="N49" i="4" s="1"/>
  <c r="F49" i="4"/>
  <c r="M49" i="4" s="1"/>
  <c r="D49" i="4"/>
  <c r="L49" i="4" s="1"/>
  <c r="F55" i="4"/>
  <c r="M55" i="4" s="1"/>
  <c r="D55" i="4"/>
  <c r="L55" i="4" s="1"/>
  <c r="D39" i="4"/>
  <c r="L39" i="4" s="1"/>
  <c r="H43" i="4"/>
  <c r="N43" i="4" s="1"/>
  <c r="F43" i="4"/>
  <c r="M43" i="4" s="1"/>
  <c r="D37" i="4"/>
  <c r="L37" i="4" s="1"/>
  <c r="H55" i="4"/>
  <c r="N55" i="4" s="1"/>
  <c r="D22" i="4"/>
  <c r="L22" i="4" s="1"/>
  <c r="F40" i="4"/>
  <c r="M40" i="4" s="1"/>
  <c r="D31" i="4"/>
  <c r="L31" i="4" s="1"/>
  <c r="F31" i="4"/>
  <c r="M31" i="4" s="1"/>
  <c r="L58" i="4" l="1"/>
  <c r="D58" i="4"/>
  <c r="L61" i="4"/>
  <c r="L59" i="4"/>
  <c r="M58" i="4"/>
  <c r="F58" i="4"/>
  <c r="M61" i="4"/>
  <c r="M59" i="4"/>
  <c r="N61" i="4"/>
  <c r="N59" i="4"/>
  <c r="N58" i="4"/>
  <c r="N60" i="4" s="1"/>
  <c r="H58" i="4"/>
  <c r="M60" i="4" l="1"/>
  <c r="J58" i="4"/>
  <c r="L60" i="4"/>
</calcChain>
</file>

<file path=xl/sharedStrings.xml><?xml version="1.0" encoding="utf-8"?>
<sst xmlns="http://schemas.openxmlformats.org/spreadsheetml/2006/main" count="301" uniqueCount="159">
  <si>
    <t>Page 1 of 3</t>
  </si>
  <si>
    <t>(a)</t>
  </si>
  <si>
    <t>(b)</t>
  </si>
  <si>
    <t xml:space="preserve">Company                </t>
  </si>
  <si>
    <t xml:space="preserve">Industry Group      </t>
  </si>
  <si>
    <t>Price</t>
  </si>
  <si>
    <t>Dividends</t>
  </si>
  <si>
    <t>Yield</t>
  </si>
  <si>
    <t>Abbott Labs.</t>
  </si>
  <si>
    <t>Med Supp Non-Invasive</t>
  </si>
  <si>
    <t>ABT</t>
  </si>
  <si>
    <t>AbbVie Inc.</t>
  </si>
  <si>
    <t>Drug</t>
  </si>
  <si>
    <t>ABBV</t>
  </si>
  <si>
    <t>Air Products &amp; Chem.</t>
  </si>
  <si>
    <t>Chemical (Diversified)</t>
  </si>
  <si>
    <t>APD</t>
  </si>
  <si>
    <t>Alphabet Inc.</t>
  </si>
  <si>
    <t>Internet</t>
  </si>
  <si>
    <t>GOOG</t>
  </si>
  <si>
    <t>Amdocs Ltd.</t>
  </si>
  <si>
    <t>IT Services</t>
  </si>
  <si>
    <t>DOX</t>
  </si>
  <si>
    <t>Amgen</t>
  </si>
  <si>
    <t>Biotechnology</t>
  </si>
  <si>
    <t>AMGN</t>
  </si>
  <si>
    <t>Apple Inc.</t>
  </si>
  <si>
    <t>Computers/Peripherals</t>
  </si>
  <si>
    <t>AAPL</t>
  </si>
  <si>
    <t>AptarGroup</t>
  </si>
  <si>
    <t>Packaging &amp; Container</t>
  </si>
  <si>
    <t>ATR</t>
  </si>
  <si>
    <t>Becton, Dickinson</t>
  </si>
  <si>
    <t>Med Supp Invasive</t>
  </si>
  <si>
    <t>BDX</t>
  </si>
  <si>
    <t>Bristol-Myers Squibb</t>
  </si>
  <si>
    <t>BMY</t>
  </si>
  <si>
    <t>Brown-Forman 'B'</t>
  </si>
  <si>
    <t>Beverage</t>
  </si>
  <si>
    <t>BF/B</t>
  </si>
  <si>
    <t>Church &amp; Dwight</t>
  </si>
  <si>
    <t>Household Products</t>
  </si>
  <si>
    <t>CHD</t>
  </si>
  <si>
    <t>Cisco Systems</t>
  </si>
  <si>
    <t>Telecom. Equipment</t>
  </si>
  <si>
    <t>CSCO</t>
  </si>
  <si>
    <t>CME Group</t>
  </si>
  <si>
    <t>Brokers &amp; Exchanges</t>
  </si>
  <si>
    <t>CME</t>
  </si>
  <si>
    <t>Coca-Cola</t>
  </si>
  <si>
    <t>KO</t>
  </si>
  <si>
    <t>Colgate-Palmolive</t>
  </si>
  <si>
    <t>CL</t>
  </si>
  <si>
    <t>Comcast Corp.</t>
  </si>
  <si>
    <t>Cable TV</t>
  </si>
  <si>
    <t>CMCSA</t>
  </si>
  <si>
    <t>Costco Wholesale</t>
  </si>
  <si>
    <t>Retail Store</t>
  </si>
  <si>
    <t>COST</t>
  </si>
  <si>
    <t>Danaher Corp.</t>
  </si>
  <si>
    <t>DHR</t>
  </si>
  <si>
    <t>Electronic Arts</t>
  </si>
  <si>
    <t>Entertainment Tech</t>
  </si>
  <si>
    <t>EA</t>
  </si>
  <si>
    <t>Gallagher (Arthur J.)</t>
  </si>
  <si>
    <t>Financial Svcs. (Div.)</t>
  </si>
  <si>
    <t>AJG</t>
  </si>
  <si>
    <t>Gilead Sciences</t>
  </si>
  <si>
    <t>GILD</t>
  </si>
  <si>
    <t>Hershey Co.</t>
  </si>
  <si>
    <t>Food Processing</t>
  </si>
  <si>
    <t>HSY</t>
  </si>
  <si>
    <t>Home Depot</t>
  </si>
  <si>
    <t>Retail Building Supply</t>
  </si>
  <si>
    <t>HD</t>
  </si>
  <si>
    <t>Hormel Foods</t>
  </si>
  <si>
    <t>HRL</t>
  </si>
  <si>
    <t>IDEX Corp.</t>
  </si>
  <si>
    <t>Machinery</t>
  </si>
  <si>
    <t>IEX</t>
  </si>
  <si>
    <t>Int'l Business Mach.</t>
  </si>
  <si>
    <t>Computer Software</t>
  </si>
  <si>
    <t>IBM</t>
  </si>
  <si>
    <t>Johnson &amp; Johnson</t>
  </si>
  <si>
    <t>JNJ</t>
  </si>
  <si>
    <t>Kimberly-Clark</t>
  </si>
  <si>
    <t>KMB</t>
  </si>
  <si>
    <t>Lilly (Eli)</t>
  </si>
  <si>
    <t>LLY</t>
  </si>
  <si>
    <t>Lockheed Martin</t>
  </si>
  <si>
    <t>Aerospace/Defense</t>
  </si>
  <si>
    <t>LMT</t>
  </si>
  <si>
    <t>Marsh &amp; McLennan</t>
  </si>
  <si>
    <t>MMC</t>
  </si>
  <si>
    <t>McDonald's Corp.</t>
  </si>
  <si>
    <t>Restaurant</t>
  </si>
  <si>
    <t>MCD</t>
  </si>
  <si>
    <t>McKesson Corp.</t>
  </si>
  <si>
    <t>MCK</t>
  </si>
  <si>
    <t>Merck &amp; Co.</t>
  </si>
  <si>
    <t>MRK</t>
  </si>
  <si>
    <t>Microsoft Corp.</t>
  </si>
  <si>
    <t>MSFT</t>
  </si>
  <si>
    <t>Mondelez Int'l</t>
  </si>
  <si>
    <t>MDLZ</t>
  </si>
  <si>
    <t>NewMarket Corp.</t>
  </si>
  <si>
    <t>Chemical (Specialty)</t>
  </si>
  <si>
    <t>NEU</t>
  </si>
  <si>
    <t>Northrop Grumman</t>
  </si>
  <si>
    <t>NOC</t>
  </si>
  <si>
    <t>PepsiCo, Inc.</t>
  </si>
  <si>
    <t>PEP</t>
  </si>
  <si>
    <t>Procter &amp; Gamble</t>
  </si>
  <si>
    <t>PG</t>
  </si>
  <si>
    <t>Progressive Corp.</t>
  </si>
  <si>
    <t>Insurance (Prop/Cas.)</t>
  </si>
  <si>
    <t>PGR</t>
  </si>
  <si>
    <t>Republic Services</t>
  </si>
  <si>
    <t>Environmental</t>
  </si>
  <si>
    <t>RSG</t>
  </si>
  <si>
    <t>Roper Tech.</t>
  </si>
  <si>
    <t>ROP</t>
  </si>
  <si>
    <t>Thermo Fisher Sci.</t>
  </si>
  <si>
    <t>TMO</t>
  </si>
  <si>
    <t>Travelers Cos.</t>
  </si>
  <si>
    <t>TRV</t>
  </si>
  <si>
    <t>UnitedHealth Group</t>
  </si>
  <si>
    <t>Medical Services</t>
  </si>
  <si>
    <t>UNH</t>
  </si>
  <si>
    <t>Verizon Communic.</t>
  </si>
  <si>
    <t>Telecom. Services</t>
  </si>
  <si>
    <t>VZ</t>
  </si>
  <si>
    <t>Walmart Inc.</t>
  </si>
  <si>
    <t>WMT</t>
  </si>
  <si>
    <t>Waste Management</t>
  </si>
  <si>
    <t>WM</t>
  </si>
  <si>
    <r>
      <t>The Value Line Investment Survey,</t>
    </r>
    <r>
      <rPr>
        <i/>
        <sz val="10"/>
        <rFont val="Courier New"/>
        <family val="3"/>
      </rPr>
      <t xml:space="preserve"> Summary &amp; Index</t>
    </r>
    <r>
      <rPr>
        <sz val="10"/>
        <rFont val="Courier New"/>
        <family val="3"/>
      </rPr>
      <t xml:space="preserve"> (Apr. 18, 2025).</t>
    </r>
  </si>
  <si>
    <t>Page 2 of 3</t>
  </si>
  <si>
    <t>(c)</t>
  </si>
  <si>
    <t>Earnings Growth</t>
  </si>
  <si>
    <t>Ticker</t>
  </si>
  <si>
    <t>V Line</t>
  </si>
  <si>
    <t>IBES</t>
  </si>
  <si>
    <t>Zacks</t>
  </si>
  <si>
    <t xml:space="preserve"> </t>
  </si>
  <si>
    <t>n/a</t>
  </si>
  <si>
    <t>www.valueline.com (retrieved Apr. 15, 2025).</t>
  </si>
  <si>
    <t>LSEG Stock Reports Plus, as provided by fidelity.com (retrieved Apr. 14, 2025).</t>
  </si>
  <si>
    <t>www.zacks.com (retrieved Apr. 16, 2025).</t>
  </si>
  <si>
    <t>Page 3 of 3</t>
  </si>
  <si>
    <t>Average (b)</t>
  </si>
  <si>
    <t>Min</t>
  </si>
  <si>
    <t>Max</t>
  </si>
  <si>
    <t>Sum of dividend yield (p. 1) and respective growth rate (p. 2).</t>
  </si>
  <si>
    <t>Mid</t>
  </si>
  <si>
    <t>Excludes highlighted figures.</t>
  </si>
  <si>
    <t>Median</t>
  </si>
  <si>
    <t>Criteria Min</t>
  </si>
  <si>
    <t>Criteria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</si>
</sst>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\ \ "/>
  </numFmts>
  <fonts count="21" x14ac:knownFonts="1">
    <font>
      <sz val="11"/>
      <color theme="1"/>
      <name val="Calibri"/>
      <family val="2"/>
      <scheme val="minor"/>
    </font>
    <font>
      <sz val="11"/>
      <name val="Palatino Linotype"/>
      <family val="1"/>
    </font>
    <font>
      <b/>
      <sz val="12"/>
      <name val="Courier New"/>
      <family val="3"/>
    </font>
    <font>
      <sz val="12"/>
      <name val="Courier New"/>
      <family val="3"/>
    </font>
    <font>
      <sz val="10"/>
      <name val="Arial"/>
      <family val="2"/>
    </font>
    <font>
      <sz val="12"/>
      <name val="Times New Roman"/>
      <family val="1"/>
    </font>
    <font>
      <b/>
      <sz val="12"/>
      <color rgb="FF00B050"/>
      <name val="Courier New"/>
      <family val="3"/>
    </font>
    <font>
      <b/>
      <u/>
      <sz val="12"/>
      <name val="Courier New"/>
      <family val="3"/>
    </font>
    <font>
      <sz val="10"/>
      <name val="Courier"/>
      <family val="3"/>
    </font>
    <font>
      <sz val="12"/>
      <color rgb="FF0070C0"/>
      <name val="Courier New"/>
      <family val="3"/>
    </font>
    <font>
      <sz val="11"/>
      <color theme="1"/>
      <name val="Times New Roman"/>
      <family val="2"/>
    </font>
    <font>
      <sz val="12"/>
      <color theme="1"/>
      <name val="Times New Roman"/>
      <family val="1"/>
    </font>
    <font>
      <sz val="10"/>
      <name val="Courier New"/>
      <family val="3"/>
    </font>
    <font>
      <b/>
      <sz val="10"/>
      <name val="Courier New"/>
      <family val="3"/>
    </font>
    <font>
      <sz val="10"/>
      <name val="Times New Roman"/>
      <family val="1"/>
    </font>
    <font>
      <i/>
      <sz val="10"/>
      <name val="Courier New"/>
      <family val="3"/>
    </font>
    <font>
      <b/>
      <sz val="12"/>
      <name val="Times New Roman"/>
      <family val="1"/>
    </font>
    <font>
      <sz val="11"/>
      <name val="Times New Roman"/>
      <family val="1"/>
    </font>
    <font>
      <sz val="11"/>
      <name val="Courier New"/>
      <family val="3"/>
    </font>
    <font>
      <b/>
      <u/>
      <sz val="12"/>
      <name val="Times New Roman"/>
      <family val="1"/>
    </font>
    <font>
      <b/>
      <sz val="12"/>
      <color rgb="FFFF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0" fillId="0" borderId="0"/>
    <xf numFmtId="44" fontId="4" fillId="0" borderId="0" applyFont="0" applyFill="0" applyBorder="0" applyAlignment="0" applyProtection="0"/>
    <xf numFmtId="0" fontId="1" fillId="0" borderId="0"/>
    <xf numFmtId="0" fontId="8" fillId="0" borderId="0"/>
  </cellStyleXfs>
  <cellXfs count="101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 applyAlignment="1">
      <alignment horizontal="right"/>
    </xf>
    <xf numFmtId="9" fontId="5" fillId="0" borderId="0" xfId="2" applyFont="1" applyFill="1" applyBorder="1"/>
    <xf numFmtId="0" fontId="5" fillId="0" borderId="0" xfId="3" applyFont="1"/>
    <xf numFmtId="0" fontId="6" fillId="0" borderId="0" xfId="1" applyFont="1"/>
    <xf numFmtId="0" fontId="7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center"/>
    </xf>
    <xf numFmtId="164" fontId="3" fillId="0" borderId="0" xfId="2" applyNumberFormat="1" applyFont="1" applyFill="1" applyBorder="1" applyAlignment="1">
      <alignment horizontal="center" vertical="center"/>
    </xf>
    <xf numFmtId="9" fontId="5" fillId="0" borderId="0" xfId="2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1" xfId="3" applyFont="1" applyFill="1" applyBorder="1" applyAlignment="1">
      <alignment horizontal="center"/>
    </xf>
    <xf numFmtId="16" fontId="2" fillId="2" borderId="1" xfId="3" applyNumberFormat="1" applyFont="1" applyFill="1" applyBorder="1"/>
    <xf numFmtId="164" fontId="7" fillId="0" borderId="0" xfId="2" applyNumberFormat="1" applyFont="1" applyFill="1" applyBorder="1" applyAlignment="1">
      <alignment horizontal="center"/>
    </xf>
    <xf numFmtId="0" fontId="3" fillId="0" borderId="0" xfId="4" applyFont="1" applyAlignment="1">
      <alignment horizontal="left"/>
    </xf>
    <xf numFmtId="0" fontId="3" fillId="0" borderId="0" xfId="5" applyFont="1"/>
    <xf numFmtId="8" fontId="3" fillId="0" borderId="0" xfId="3" applyNumberFormat="1" applyFont="1"/>
    <xf numFmtId="2" fontId="9" fillId="0" borderId="0" xfId="3" applyNumberFormat="1" applyFont="1"/>
    <xf numFmtId="44" fontId="3" fillId="0" borderId="0" xfId="6" applyNumberFormat="1" applyFont="1" applyAlignment="1">
      <alignment horizontal="right" indent="1"/>
    </xf>
    <xf numFmtId="0" fontId="3" fillId="0" borderId="0" xfId="3" applyFont="1"/>
    <xf numFmtId="164" fontId="3" fillId="0" borderId="0" xfId="2" applyNumberFormat="1" applyFont="1" applyFill="1" applyBorder="1" applyAlignment="1">
      <alignment horizontal="center"/>
    </xf>
    <xf numFmtId="164" fontId="3" fillId="0" borderId="0" xfId="7" applyNumberFormat="1" applyFont="1" applyFill="1" applyBorder="1"/>
    <xf numFmtId="0" fontId="11" fillId="0" borderId="0" xfId="8" applyFont="1"/>
    <xf numFmtId="0" fontId="3" fillId="0" borderId="0" xfId="8" applyFont="1"/>
    <xf numFmtId="165" fontId="3" fillId="0" borderId="0" xfId="3" applyNumberFormat="1" applyFont="1" applyAlignment="1">
      <alignment horizontal="left"/>
    </xf>
    <xf numFmtId="0" fontId="2" fillId="0" borderId="0" xfId="3" applyFont="1" applyAlignment="1">
      <alignment horizontal="left"/>
    </xf>
    <xf numFmtId="44" fontId="3" fillId="0" borderId="0" xfId="9" applyFont="1" applyFill="1" applyBorder="1" applyAlignment="1" applyProtection="1">
      <alignment horizontal="left"/>
    </xf>
    <xf numFmtId="2" fontId="3" fillId="0" borderId="0" xfId="3" applyNumberFormat="1" applyFont="1"/>
    <xf numFmtId="0" fontId="11" fillId="0" borderId="0" xfId="3" applyFont="1"/>
    <xf numFmtId="164" fontId="2" fillId="0" borderId="2" xfId="2" applyNumberFormat="1" applyFont="1" applyFill="1" applyBorder="1" applyAlignment="1">
      <alignment horizontal="center"/>
    </xf>
    <xf numFmtId="0" fontId="3" fillId="0" borderId="0" xfId="3" quotePrefix="1" applyFont="1" applyAlignment="1">
      <alignment horizontal="left"/>
    </xf>
    <xf numFmtId="164" fontId="2" fillId="0" borderId="0" xfId="3" applyNumberFormat="1" applyFont="1" applyAlignment="1">
      <alignment horizontal="left"/>
    </xf>
    <xf numFmtId="164" fontId="2" fillId="0" borderId="0" xfId="3" applyNumberFormat="1" applyFont="1"/>
    <xf numFmtId="164" fontId="3" fillId="0" borderId="0" xfId="3" applyNumberFormat="1" applyFont="1"/>
    <xf numFmtId="0" fontId="12" fillId="0" borderId="0" xfId="3" applyFont="1" applyAlignment="1">
      <alignment horizontal="left" vertical="top"/>
    </xf>
    <xf numFmtId="14" fontId="12" fillId="0" borderId="0" xfId="3" applyNumberFormat="1" applyFont="1"/>
    <xf numFmtId="0" fontId="13" fillId="0" borderId="0" xfId="3" applyFont="1" applyAlignment="1">
      <alignment horizontal="left"/>
    </xf>
    <xf numFmtId="0" fontId="12" fillId="0" borderId="0" xfId="3" applyFont="1"/>
    <xf numFmtId="0" fontId="14" fillId="0" borderId="0" xfId="3" applyFont="1"/>
    <xf numFmtId="0" fontId="12" fillId="0" borderId="0" xfId="3" applyFont="1" applyAlignment="1">
      <alignment vertical="center"/>
    </xf>
    <xf numFmtId="0" fontId="5" fillId="0" borderId="0" xfId="3" applyFont="1" applyAlignment="1">
      <alignment horizontal="left"/>
    </xf>
    <xf numFmtId="164" fontId="2" fillId="0" borderId="0" xfId="2" applyNumberFormat="1" applyFont="1" applyFill="1" applyBorder="1"/>
    <xf numFmtId="0" fontId="2" fillId="0" borderId="0" xfId="1" applyFont="1"/>
    <xf numFmtId="164" fontId="3" fillId="0" borderId="0" xfId="2" applyNumberFormat="1" applyFont="1" applyFill="1" applyBorder="1"/>
    <xf numFmtId="0" fontId="16" fillId="0" borderId="0" xfId="3" applyFont="1" applyAlignment="1">
      <alignment horizontal="right"/>
    </xf>
    <xf numFmtId="10" fontId="3" fillId="0" borderId="0" xfId="3" applyNumberFormat="1" applyFont="1" applyAlignment="1">
      <alignment horizontal="center"/>
    </xf>
    <xf numFmtId="0" fontId="3" fillId="2" borderId="0" xfId="3" applyFont="1" applyFill="1"/>
    <xf numFmtId="10" fontId="2" fillId="2" borderId="1" xfId="3" applyNumberFormat="1" applyFont="1" applyFill="1" applyBorder="1" applyAlignment="1">
      <alignment horizontal="center"/>
    </xf>
    <xf numFmtId="0" fontId="3" fillId="2" borderId="1" xfId="3" applyFont="1" applyFill="1" applyBorder="1"/>
    <xf numFmtId="164" fontId="2" fillId="2" borderId="1" xfId="2" applyNumberFormat="1" applyFont="1" applyFill="1" applyBorder="1" applyAlignment="1" applyProtection="1">
      <alignment horizontal="center"/>
    </xf>
    <xf numFmtId="0" fontId="3" fillId="0" borderId="0" xfId="10" applyFont="1"/>
    <xf numFmtId="10" fontId="3" fillId="0" borderId="0" xfId="7" applyNumberFormat="1" applyFont="1" applyFill="1" applyBorder="1"/>
    <xf numFmtId="164" fontId="3" fillId="0" borderId="0" xfId="1" applyNumberFormat="1" applyFont="1"/>
    <xf numFmtId="10" fontId="3" fillId="0" borderId="0" xfId="1" applyNumberFormat="1" applyFont="1" applyAlignment="1">
      <alignment horizontal="right"/>
    </xf>
    <xf numFmtId="10" fontId="3" fillId="0" borderId="0" xfId="2" applyNumberFormat="1" applyFont="1" applyFill="1" applyBorder="1" applyAlignment="1" applyProtection="1">
      <alignment horizontal="center"/>
    </xf>
    <xf numFmtId="0" fontId="17" fillId="0" borderId="0" xfId="3" applyFont="1"/>
    <xf numFmtId="0" fontId="18" fillId="0" borderId="0" xfId="3" applyFont="1"/>
    <xf numFmtId="0" fontId="12" fillId="0" borderId="0" xfId="11" applyFont="1" applyAlignment="1">
      <alignment horizontal="left"/>
    </xf>
    <xf numFmtId="0" fontId="12" fillId="0" borderId="0" xfId="11" applyFont="1" applyAlignment="1">
      <alignment horizontal="left" vertical="center"/>
    </xf>
    <xf numFmtId="10" fontId="12" fillId="0" borderId="0" xfId="11" applyNumberFormat="1" applyFont="1" applyAlignment="1">
      <alignment horizontal="left" vertical="center"/>
    </xf>
    <xf numFmtId="0" fontId="12" fillId="0" borderId="0" xfId="1" applyFont="1"/>
    <xf numFmtId="10" fontId="5" fillId="0" borderId="0" xfId="2" applyNumberFormat="1" applyFont="1" applyFill="1" applyBorder="1"/>
    <xf numFmtId="164" fontId="5" fillId="0" borderId="0" xfId="2" applyNumberFormat="1" applyFont="1" applyFill="1" applyBorder="1"/>
    <xf numFmtId="43" fontId="3" fillId="0" borderId="0" xfId="7" applyFont="1" applyFill="1" applyBorder="1"/>
    <xf numFmtId="0" fontId="5" fillId="0" borderId="0" xfId="3" applyFont="1" applyAlignment="1">
      <alignment horizontal="right"/>
    </xf>
    <xf numFmtId="0" fontId="19" fillId="0" borderId="0" xfId="3" applyFont="1"/>
    <xf numFmtId="0" fontId="7" fillId="0" borderId="0" xfId="3" applyFont="1" applyAlignment="1">
      <alignment horizontal="left"/>
    </xf>
    <xf numFmtId="0" fontId="20" fillId="0" borderId="0" xfId="3" applyFont="1"/>
    <xf numFmtId="43" fontId="20" fillId="0" borderId="0" xfId="7" applyFont="1" applyFill="1" applyBorder="1"/>
    <xf numFmtId="43" fontId="3" fillId="0" borderId="0" xfId="7" applyFont="1" applyFill="1" applyBorder="1" applyAlignment="1">
      <alignment horizontal="center"/>
    </xf>
    <xf numFmtId="164" fontId="2" fillId="2" borderId="1" xfId="7" applyNumberFormat="1" applyFont="1" applyFill="1" applyBorder="1"/>
    <xf numFmtId="164" fontId="3" fillId="0" borderId="0" xfId="7" applyNumberFormat="1" applyFont="1" applyFill="1" applyBorder="1" applyAlignment="1">
      <alignment horizontal="right"/>
    </xf>
    <xf numFmtId="164" fontId="5" fillId="0" borderId="0" xfId="1" applyNumberFormat="1" applyFont="1" applyAlignment="1">
      <alignment horizontal="right"/>
    </xf>
    <xf numFmtId="0" fontId="2" fillId="0" borderId="0" xfId="3" applyFont="1"/>
    <xf numFmtId="164" fontId="2" fillId="0" borderId="2" xfId="1" applyNumberFormat="1" applyFont="1" applyBorder="1"/>
    <xf numFmtId="164" fontId="2" fillId="0" borderId="0" xfId="7" applyNumberFormat="1" applyFont="1" applyFill="1" applyBorder="1"/>
    <xf numFmtId="164" fontId="16" fillId="0" borderId="0" xfId="1" applyNumberFormat="1" applyFont="1"/>
    <xf numFmtId="164" fontId="5" fillId="0" borderId="0" xfId="7" applyNumberFormat="1" applyFont="1" applyFill="1" applyBorder="1" applyAlignment="1">
      <alignment horizontal="right"/>
    </xf>
    <xf numFmtId="0" fontId="16" fillId="0" borderId="0" xfId="3" applyFont="1"/>
    <xf numFmtId="0" fontId="12" fillId="0" borderId="0" xfId="3" applyFont="1" applyAlignment="1">
      <alignment horizontal="left" vertical="top" wrapText="1"/>
    </xf>
    <xf numFmtId="0" fontId="12" fillId="0" borderId="0" xfId="3" applyFont="1" applyAlignment="1">
      <alignment vertical="top"/>
    </xf>
    <xf numFmtId="0" fontId="12" fillId="0" borderId="0" xfId="3" applyFont="1" applyAlignment="1">
      <alignment wrapText="1"/>
    </xf>
    <xf numFmtId="0" fontId="14" fillId="0" borderId="0" xfId="3" applyFont="1" applyAlignment="1">
      <alignment wrapText="1"/>
    </xf>
    <xf numFmtId="164" fontId="14" fillId="0" borderId="0" xfId="3" applyNumberFormat="1" applyFont="1" applyAlignment="1">
      <alignment wrapText="1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horizontal="left" wrapText="1"/>
    </xf>
    <xf numFmtId="0" fontId="14" fillId="0" borderId="0" xfId="1" applyFont="1"/>
    <xf numFmtId="164" fontId="14" fillId="0" borderId="0" xfId="1" applyNumberFormat="1" applyFont="1" applyAlignment="1">
      <alignment horizontal="right"/>
    </xf>
    <xf numFmtId="0" fontId="5" fillId="0" borderId="0" xfId="3" applyFont="1" applyAlignment="1">
      <alignment horizontal="left" vertical="top"/>
    </xf>
    <xf numFmtId="43" fontId="5" fillId="0" borderId="0" xfId="7" applyFont="1" applyFill="1" applyBorder="1"/>
    <xf numFmtId="164" fontId="5" fillId="0" borderId="0" xfId="7" applyNumberFormat="1" applyFont="1" applyFill="1" applyBorder="1"/>
    <xf numFmtId="0" fontId="16" fillId="0" borderId="0" xfId="3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left"/>
    </xf>
    <xf numFmtId="9" fontId="5" fillId="0" borderId="0" xfId="2" applyFont="1" applyFill="1" applyBorder="1" applyAlignment="1">
      <alignment horizontal="right"/>
    </xf>
    <xf numFmtId="0" fontId="5" fillId="0" borderId="0" xfId="1" applyFont="1" applyAlignment="1">
      <alignment horizontal="right"/>
    </xf>
    <xf numFmtId="43" fontId="2" fillId="2" borderId="1" xfId="7" applyFont="1" applyFill="1" applyBorder="1" applyAlignment="1">
      <alignment horizontal="center"/>
    </xf>
  </cellXfs>
  <cellStyles count="12">
    <cellStyle name="Comma 10" xfId="7" xr:uid="{BAC439AB-EBF8-4AD2-89AF-124373BB4510}"/>
    <cellStyle name="Currency 10" xfId="9" xr:uid="{D58204C3-D0F2-4E29-81F8-98578EE168DC}"/>
    <cellStyle name="Normal" xfId="0" builtinId="0"/>
    <cellStyle name="Normal 10 21 3" xfId="3" xr:uid="{70DF5AF1-D4DB-4216-9037-089C1D5C5628}"/>
    <cellStyle name="Normal 22" xfId="1" xr:uid="{ECFCA497-D366-4479-93EA-3A4617231448}"/>
    <cellStyle name="Normal 4 4" xfId="8" xr:uid="{E3A97392-103A-4D6E-91D1-25936A964E89}"/>
    <cellStyle name="Normal_Screener (4)" xfId="10" xr:uid="{BC898C0B-697A-4075-AA80-7B6A94E84A58}"/>
    <cellStyle name="Normal_Screener-4 2" xfId="6" xr:uid="{9376DF6E-3DE2-402D-BDC9-1F8DBF625C0E}"/>
    <cellStyle name="Normal_Screener-5" xfId="5" xr:uid="{7EB42D49-52CF-4044-9528-72E3377F85A4}"/>
    <cellStyle name="Normal_Value Line Group" xfId="11" xr:uid="{A5C07541-3F09-4C02-8B41-6A3C2C8E7088}"/>
    <cellStyle name="Normal_West Group" xfId="4" xr:uid="{5455B4C0-EEBA-4CFD-ABA4-ADE8D6C35F7B}"/>
    <cellStyle name="Percent 10" xfId="2" xr:uid="{5BBBF0C2-E527-4FDA-893A-EDFF091559AD}"/>
  </cellStyles>
  <dxfs count="3">
    <dxf>
      <fill>
        <patternFill>
          <bgColor theme="8" tint="0.5999633777886288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9" tint="0.5999633777886288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lmore\RegAdmin\2025%20Idaho%20General%20Rate%20Case\Testimony\Thompson\Thompson%20Idaho%20Power%20Excel%20File%20(05-27-2025).xlsm" TargetMode="External"/><Relationship Id="rId1" Type="http://schemas.openxmlformats.org/officeDocument/2006/relationships/externalLinkPath" Target="Thompson%20Idaho%20Power%20Excel%20File%20(05-27-2025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s"/>
      <sheetName val="Tab. 1"/>
      <sheetName val="Tab. 2 &amp; Tab. 5"/>
      <sheetName val="Tab. 3"/>
      <sheetName val="Tab. 3-Chron 2025"/>
      <sheetName val="Tab. 3-Chron 2024"/>
      <sheetName val="Tab. 3-Chron 2023"/>
      <sheetName val="Fig. 1"/>
      <sheetName val="Proxy Group Criteria"/>
      <sheetName val="Proxy Group Ticker"/>
      <sheetName val="Exhibit List"/>
      <sheetName val="5"/>
      <sheetName val="6 (1)"/>
      <sheetName val="6 (2-4)"/>
      <sheetName val="7 (1)"/>
      <sheetName val="7 (2)"/>
      <sheetName val="7 (3)"/>
      <sheetName val="8"/>
      <sheetName val="9"/>
      <sheetName val="10 (1)"/>
      <sheetName val="10 (2)"/>
      <sheetName val="10 (3)"/>
      <sheetName val="11"/>
      <sheetName val="12"/>
      <sheetName val="13 (1)"/>
      <sheetName val="13 (2)"/>
      <sheetName val="13 (3)"/>
      <sheetName val="14 (1-2)"/>
      <sheetName val=" 14 (3)"/>
      <sheetName val="Proxy Group Risk Measures"/>
      <sheetName val="Stock Price (Utility)"/>
      <sheetName val="Stock Price (Non-Utility)"/>
      <sheetName val="2025 03 Market DCF"/>
      <sheetName val="Bond Yields"/>
      <sheetName val="Electric Utility Data"/>
      <sheetName val="Kroll Size Adjustment"/>
      <sheetName val="Ordinal Ra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 t="str">
            <v>Exhibit 13</v>
          </cell>
          <cell r="C15" t="str">
            <v>DCF MODEL - NON-UTILITY GROUP</v>
          </cell>
          <cell r="D15" t="str">
            <v>DIVIDEND YIELD</v>
          </cell>
        </row>
        <row r="16">
          <cell r="B16" t="str">
            <v>Exhibit 13</v>
          </cell>
          <cell r="C16" t="str">
            <v>DCF MODEL - NON-UTILITY GROUP</v>
          </cell>
          <cell r="D16" t="str">
            <v>GROWTH RATES</v>
          </cell>
        </row>
        <row r="17">
          <cell r="B17" t="str">
            <v>Exhibit 13</v>
          </cell>
          <cell r="C17" t="str">
            <v>DCF MODEL - NON-UTILITY GROUP</v>
          </cell>
          <cell r="D17" t="str">
            <v>DCF COST OF EQUITY ESTIMATES</v>
          </cell>
        </row>
      </sheetData>
      <sheetData sheetId="11"/>
      <sheetData sheetId="12"/>
      <sheetData sheetId="13"/>
      <sheetData sheetId="14"/>
      <sheetData sheetId="15"/>
      <sheetData sheetId="16">
        <row r="35">
          <cell r="D35">
            <v>7.3599999999999999E-2</v>
          </cell>
        </row>
        <row r="36">
          <cell r="D36">
            <v>0.15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2">
          <cell r="C2" t="str">
            <v>ALE</v>
          </cell>
          <cell r="D2" t="str">
            <v>LNT</v>
          </cell>
          <cell r="E2" t="str">
            <v>AEE</v>
          </cell>
          <cell r="F2" t="str">
            <v>AEP</v>
          </cell>
          <cell r="G2" t="str">
            <v>AVA</v>
          </cell>
          <cell r="H2" t="str">
            <v>BKH</v>
          </cell>
          <cell r="I2" t="str">
            <v>CNP</v>
          </cell>
          <cell r="J2" t="str">
            <v>CMS</v>
          </cell>
          <cell r="K2" t="str">
            <v>ED</v>
          </cell>
          <cell r="L2" t="str">
            <v>D</v>
          </cell>
          <cell r="M2" t="str">
            <v>DTE</v>
          </cell>
          <cell r="N2" t="str">
            <v>DUK</v>
          </cell>
          <cell r="O2" t="str">
            <v>EIX</v>
          </cell>
          <cell r="P2" t="str">
            <v>ETR</v>
          </cell>
          <cell r="Q2" t="str">
            <v>EVRG</v>
          </cell>
          <cell r="R2" t="str">
            <v>ES</v>
          </cell>
          <cell r="S2" t="str">
            <v>EXC</v>
          </cell>
          <cell r="T2" t="str">
            <v>FE</v>
          </cell>
          <cell r="U2" t="str">
            <v>FTS</v>
          </cell>
          <cell r="V2" t="str">
            <v>HE</v>
          </cell>
          <cell r="W2" t="str">
            <v>IDA</v>
          </cell>
          <cell r="X2" t="str">
            <v>MGEE</v>
          </cell>
          <cell r="Y2" t="str">
            <v>NEE</v>
          </cell>
          <cell r="Z2" t="str">
            <v>NWE</v>
          </cell>
          <cell r="AA2" t="str">
            <v>OGE</v>
          </cell>
          <cell r="AB2" t="str">
            <v>OTTR</v>
          </cell>
          <cell r="AC2" t="str">
            <v>PCG</v>
          </cell>
          <cell r="AD2" t="str">
            <v>PNW</v>
          </cell>
          <cell r="AE2" t="str">
            <v>POR</v>
          </cell>
          <cell r="AF2" t="str">
            <v>PPL</v>
          </cell>
          <cell r="AG2" t="str">
            <v>PEG</v>
          </cell>
          <cell r="AH2" t="str">
            <v>SRE</v>
          </cell>
          <cell r="AI2" t="str">
            <v>SO</v>
          </cell>
          <cell r="AJ2" t="str">
            <v>TXNM</v>
          </cell>
          <cell r="AK2" t="str">
            <v>WEC</v>
          </cell>
          <cell r="AL2" t="str">
            <v>XEL</v>
          </cell>
        </row>
        <row r="3">
          <cell r="C3">
            <v>65.069999999999993</v>
          </cell>
          <cell r="D3">
            <v>61.81</v>
          </cell>
          <cell r="E3">
            <v>99.01</v>
          </cell>
          <cell r="F3">
            <v>106.58</v>
          </cell>
          <cell r="G3">
            <v>41.29</v>
          </cell>
          <cell r="H3">
            <v>59.85</v>
          </cell>
          <cell r="I3">
            <v>37.229999999999997</v>
          </cell>
          <cell r="J3">
            <v>73.53</v>
          </cell>
          <cell r="K3">
            <v>112.25</v>
          </cell>
          <cell r="L3">
            <v>54.1</v>
          </cell>
          <cell r="M3">
            <v>133.19</v>
          </cell>
          <cell r="N3">
            <v>120.6</v>
          </cell>
          <cell r="O3">
            <v>57.22</v>
          </cell>
          <cell r="P3">
            <v>82.58</v>
          </cell>
          <cell r="Q3">
            <v>67.59</v>
          </cell>
          <cell r="R3">
            <v>58.48</v>
          </cell>
          <cell r="S3">
            <v>46.86</v>
          </cell>
          <cell r="T3">
            <v>41.12</v>
          </cell>
          <cell r="U3">
            <v>65.790000000000006</v>
          </cell>
          <cell r="V3">
            <v>10.050000000000001</v>
          </cell>
          <cell r="W3">
            <v>119.28</v>
          </cell>
          <cell r="X3">
            <v>90.98</v>
          </cell>
          <cell r="Y3">
            <v>67.69</v>
          </cell>
          <cell r="Z3">
            <v>57.18</v>
          </cell>
          <cell r="AA3">
            <v>44.76</v>
          </cell>
          <cell r="AB3">
            <v>79.98</v>
          </cell>
          <cell r="AC3">
            <v>17.059999999999999</v>
          </cell>
          <cell r="AD3">
            <v>93.71</v>
          </cell>
          <cell r="AE3">
            <v>43.25</v>
          </cell>
          <cell r="AF3">
            <v>35.450000000000003</v>
          </cell>
          <cell r="AG3">
            <v>83.67</v>
          </cell>
          <cell r="AH3">
            <v>69.73</v>
          </cell>
          <cell r="AI3">
            <v>91.16</v>
          </cell>
          <cell r="AJ3">
            <v>52.84</v>
          </cell>
          <cell r="AK3">
            <v>108.48</v>
          </cell>
          <cell r="AL3">
            <v>70.73</v>
          </cell>
        </row>
        <row r="4">
          <cell r="C4">
            <v>64.53</v>
          </cell>
          <cell r="D4">
            <v>60.59</v>
          </cell>
          <cell r="E4">
            <v>97.53</v>
          </cell>
          <cell r="F4">
            <v>104.63</v>
          </cell>
          <cell r="G4">
            <v>40.479999999999997</v>
          </cell>
          <cell r="H4">
            <v>58.36</v>
          </cell>
          <cell r="I4">
            <v>36.58</v>
          </cell>
          <cell r="J4">
            <v>71.819999999999993</v>
          </cell>
          <cell r="K4">
            <v>109.84</v>
          </cell>
          <cell r="L4">
            <v>52.74</v>
          </cell>
          <cell r="M4">
            <v>129.82</v>
          </cell>
          <cell r="N4">
            <v>118.94</v>
          </cell>
          <cell r="O4">
            <v>56.1</v>
          </cell>
          <cell r="P4">
            <v>81.72</v>
          </cell>
          <cell r="Q4">
            <v>66.52</v>
          </cell>
          <cell r="R4">
            <v>56.32</v>
          </cell>
          <cell r="S4">
            <v>46</v>
          </cell>
          <cell r="T4">
            <v>40.6</v>
          </cell>
          <cell r="U4">
            <v>64.64</v>
          </cell>
          <cell r="V4">
            <v>9.67</v>
          </cell>
          <cell r="W4">
            <v>117.38</v>
          </cell>
          <cell r="X4">
            <v>89.33</v>
          </cell>
          <cell r="Y4">
            <v>65.81</v>
          </cell>
          <cell r="Z4">
            <v>56.26</v>
          </cell>
          <cell r="AA4">
            <v>44.12</v>
          </cell>
          <cell r="AB4">
            <v>78.66</v>
          </cell>
          <cell r="AC4">
            <v>16.920000000000002</v>
          </cell>
          <cell r="AD4">
            <v>91.91</v>
          </cell>
          <cell r="AE4">
            <v>42.19</v>
          </cell>
          <cell r="AF4">
            <v>34.74</v>
          </cell>
          <cell r="AG4">
            <v>82.14</v>
          </cell>
          <cell r="AH4">
            <v>68.31</v>
          </cell>
          <cell r="AI4">
            <v>89.86</v>
          </cell>
          <cell r="AJ4">
            <v>51.73</v>
          </cell>
          <cell r="AK4">
            <v>106.96</v>
          </cell>
          <cell r="AL4">
            <v>69.555000000000007</v>
          </cell>
        </row>
        <row r="5">
          <cell r="C5">
            <v>64.61</v>
          </cell>
          <cell r="D5">
            <v>60.21</v>
          </cell>
          <cell r="E5">
            <v>96.72</v>
          </cell>
          <cell r="F5">
            <v>103.2</v>
          </cell>
          <cell r="G5">
            <v>40.14</v>
          </cell>
          <cell r="H5">
            <v>58.25</v>
          </cell>
          <cell r="I5">
            <v>36.19</v>
          </cell>
          <cell r="J5">
            <v>71.55</v>
          </cell>
          <cell r="K5">
            <v>108.3</v>
          </cell>
          <cell r="L5">
            <v>51.93</v>
          </cell>
          <cell r="M5">
            <v>128.75</v>
          </cell>
          <cell r="N5">
            <v>116.84</v>
          </cell>
          <cell r="O5">
            <v>55.4</v>
          </cell>
          <cell r="P5">
            <v>80.28</v>
          </cell>
          <cell r="Q5">
            <v>65.48</v>
          </cell>
          <cell r="R5">
            <v>55.69</v>
          </cell>
          <cell r="S5">
            <v>45.12</v>
          </cell>
          <cell r="T5">
            <v>40.090000000000003</v>
          </cell>
          <cell r="U5">
            <v>63.23</v>
          </cell>
          <cell r="V5">
            <v>9.43</v>
          </cell>
          <cell r="W5">
            <v>115.29</v>
          </cell>
          <cell r="X5">
            <v>87.77</v>
          </cell>
          <cell r="Y5">
            <v>66.72</v>
          </cell>
          <cell r="Z5">
            <v>55.67</v>
          </cell>
          <cell r="AA5">
            <v>43.29</v>
          </cell>
          <cell r="AB5">
            <v>77.52</v>
          </cell>
          <cell r="AC5">
            <v>16.47</v>
          </cell>
          <cell r="AD5">
            <v>90.28</v>
          </cell>
          <cell r="AE5">
            <v>41.62</v>
          </cell>
          <cell r="AF5">
            <v>34.200000000000003</v>
          </cell>
          <cell r="AG5">
            <v>81.23</v>
          </cell>
          <cell r="AH5">
            <v>66.900000000000006</v>
          </cell>
          <cell r="AI5">
            <v>88.89</v>
          </cell>
          <cell r="AJ5">
            <v>50.06</v>
          </cell>
          <cell r="AK5">
            <v>105.51</v>
          </cell>
          <cell r="AL5">
            <v>68.41</v>
          </cell>
        </row>
        <row r="6">
          <cell r="C6">
            <v>65.14</v>
          </cell>
          <cell r="D6">
            <v>60.42</v>
          </cell>
          <cell r="E6">
            <v>96.35</v>
          </cell>
          <cell r="F6">
            <v>102.35</v>
          </cell>
          <cell r="G6">
            <v>39.71</v>
          </cell>
          <cell r="H6">
            <v>57.99</v>
          </cell>
          <cell r="I6">
            <v>36.26</v>
          </cell>
          <cell r="J6">
            <v>71.13</v>
          </cell>
          <cell r="K6">
            <v>105.77</v>
          </cell>
          <cell r="L6">
            <v>52.25</v>
          </cell>
          <cell r="M6">
            <v>130.51</v>
          </cell>
          <cell r="N6">
            <v>116.31</v>
          </cell>
          <cell r="O6">
            <v>56.06</v>
          </cell>
          <cell r="P6">
            <v>80.510000000000005</v>
          </cell>
          <cell r="Q6">
            <v>65.17</v>
          </cell>
          <cell r="R6">
            <v>56.31</v>
          </cell>
          <cell r="S6">
            <v>44.3</v>
          </cell>
          <cell r="T6">
            <v>39.380000000000003</v>
          </cell>
          <cell r="U6">
            <v>62.68</v>
          </cell>
          <cell r="V6">
            <v>9.77</v>
          </cell>
          <cell r="W6">
            <v>114.74</v>
          </cell>
          <cell r="X6">
            <v>89.06</v>
          </cell>
          <cell r="Y6">
            <v>67.58</v>
          </cell>
          <cell r="Z6">
            <v>55.69</v>
          </cell>
          <cell r="AA6">
            <v>43.43</v>
          </cell>
          <cell r="AB6">
            <v>77.98</v>
          </cell>
          <cell r="AC6">
            <v>16.809999999999999</v>
          </cell>
          <cell r="AD6">
            <v>90.62</v>
          </cell>
          <cell r="AE6">
            <v>42.28</v>
          </cell>
          <cell r="AF6">
            <v>34.159999999999997</v>
          </cell>
          <cell r="AG6">
            <v>81.83</v>
          </cell>
          <cell r="AH6">
            <v>68.06</v>
          </cell>
          <cell r="AI6">
            <v>87.8</v>
          </cell>
          <cell r="AJ6">
            <v>50.86</v>
          </cell>
          <cell r="AK6">
            <v>104.36</v>
          </cell>
          <cell r="AL6">
            <v>68.58</v>
          </cell>
        </row>
        <row r="7">
          <cell r="C7">
            <v>64.55</v>
          </cell>
          <cell r="D7">
            <v>58.79</v>
          </cell>
          <cell r="E7">
            <v>94.23</v>
          </cell>
          <cell r="F7">
            <v>101.28</v>
          </cell>
          <cell r="G7">
            <v>39.549999999999997</v>
          </cell>
          <cell r="H7">
            <v>56.74</v>
          </cell>
          <cell r="I7">
            <v>35.549999999999997</v>
          </cell>
          <cell r="J7">
            <v>70.19</v>
          </cell>
          <cell r="K7">
            <v>106.05</v>
          </cell>
          <cell r="L7">
            <v>49.66</v>
          </cell>
          <cell r="M7">
            <v>127.39</v>
          </cell>
          <cell r="N7">
            <v>115.95</v>
          </cell>
          <cell r="O7">
            <v>52.5</v>
          </cell>
          <cell r="P7">
            <v>79.010000000000005</v>
          </cell>
          <cell r="Q7">
            <v>64.510000000000005</v>
          </cell>
          <cell r="R7">
            <v>54.25</v>
          </cell>
          <cell r="S7">
            <v>44.49</v>
          </cell>
          <cell r="T7">
            <v>38.31</v>
          </cell>
          <cell r="U7">
            <v>63.45</v>
          </cell>
          <cell r="V7">
            <v>9.36</v>
          </cell>
          <cell r="W7">
            <v>112.69</v>
          </cell>
          <cell r="X7">
            <v>86.85</v>
          </cell>
          <cell r="Y7">
            <v>64.11</v>
          </cell>
          <cell r="Z7">
            <v>54.76</v>
          </cell>
          <cell r="AA7">
            <v>42.23</v>
          </cell>
          <cell r="AB7">
            <v>74.62</v>
          </cell>
          <cell r="AC7">
            <v>15.94</v>
          </cell>
          <cell r="AD7">
            <v>88.82</v>
          </cell>
          <cell r="AE7">
            <v>41.42</v>
          </cell>
          <cell r="AF7">
            <v>33.54</v>
          </cell>
          <cell r="AG7">
            <v>77.7</v>
          </cell>
          <cell r="AH7">
            <v>63.78</v>
          </cell>
          <cell r="AI7">
            <v>86.86</v>
          </cell>
          <cell r="AJ7">
            <v>48.95</v>
          </cell>
          <cell r="AK7">
            <v>102.95</v>
          </cell>
          <cell r="AL7">
            <v>67.040000000000006</v>
          </cell>
        </row>
        <row r="8">
          <cell r="C8">
            <v>64.64</v>
          </cell>
          <cell r="D8">
            <v>59.81</v>
          </cell>
          <cell r="E8">
            <v>94.34</v>
          </cell>
          <cell r="F8">
            <v>101.57</v>
          </cell>
          <cell r="G8">
            <v>39.56</v>
          </cell>
          <cell r="H8">
            <v>56.69</v>
          </cell>
          <cell r="I8">
            <v>35.5</v>
          </cell>
          <cell r="J8">
            <v>70.94</v>
          </cell>
          <cell r="K8">
            <v>105.4</v>
          </cell>
          <cell r="L8">
            <v>50.83</v>
          </cell>
          <cell r="M8">
            <v>127.95</v>
          </cell>
          <cell r="N8">
            <v>116.86</v>
          </cell>
          <cell r="O8">
            <v>53.62</v>
          </cell>
          <cell r="P8">
            <v>79.34</v>
          </cell>
          <cell r="Q8">
            <v>64.36</v>
          </cell>
          <cell r="R8">
            <v>55.56</v>
          </cell>
          <cell r="S8">
            <v>44.69</v>
          </cell>
          <cell r="T8">
            <v>38.71</v>
          </cell>
          <cell r="U8">
            <v>64.319999999999993</v>
          </cell>
          <cell r="V8">
            <v>9.7200000000000006</v>
          </cell>
          <cell r="W8">
            <v>113.75</v>
          </cell>
          <cell r="X8">
            <v>87.02</v>
          </cell>
          <cell r="Y8">
            <v>65.06</v>
          </cell>
          <cell r="Z8">
            <v>54.72</v>
          </cell>
          <cell r="AA8">
            <v>42.24</v>
          </cell>
          <cell r="AB8">
            <v>75.27</v>
          </cell>
          <cell r="AC8">
            <v>16.079999999999998</v>
          </cell>
          <cell r="AD8">
            <v>89.62</v>
          </cell>
          <cell r="AE8">
            <v>41.58</v>
          </cell>
          <cell r="AF8">
            <v>33.520000000000003</v>
          </cell>
          <cell r="AG8">
            <v>77.13</v>
          </cell>
          <cell r="AH8">
            <v>63.91</v>
          </cell>
          <cell r="AI8">
            <v>87.22</v>
          </cell>
          <cell r="AJ8">
            <v>49.78</v>
          </cell>
          <cell r="AK8">
            <v>103.21</v>
          </cell>
          <cell r="AL8">
            <v>67.06</v>
          </cell>
        </row>
        <row r="9">
          <cell r="C9">
            <v>65.239999999999995</v>
          </cell>
          <cell r="D9">
            <v>61.36</v>
          </cell>
          <cell r="E9">
            <v>95.79</v>
          </cell>
          <cell r="F9">
            <v>104.48</v>
          </cell>
          <cell r="G9">
            <v>40.71</v>
          </cell>
          <cell r="H9">
            <v>58.35</v>
          </cell>
          <cell r="I9">
            <v>36.08</v>
          </cell>
          <cell r="J9">
            <v>72.69</v>
          </cell>
          <cell r="K9">
            <v>109.32</v>
          </cell>
          <cell r="L9">
            <v>52.73</v>
          </cell>
          <cell r="M9">
            <v>131.80000000000001</v>
          </cell>
          <cell r="N9">
            <v>118.93</v>
          </cell>
          <cell r="O9">
            <v>54.75</v>
          </cell>
          <cell r="P9">
            <v>79.03</v>
          </cell>
          <cell r="Q9">
            <v>66.180000000000007</v>
          </cell>
          <cell r="R9">
            <v>58.34</v>
          </cell>
          <cell r="S9">
            <v>45.35</v>
          </cell>
          <cell r="T9">
            <v>39.369999999999997</v>
          </cell>
          <cell r="U9">
            <v>65.709999999999994</v>
          </cell>
          <cell r="V9">
            <v>9.9700000000000006</v>
          </cell>
          <cell r="W9">
            <v>114.4</v>
          </cell>
          <cell r="X9">
            <v>89.01</v>
          </cell>
          <cell r="Y9">
            <v>66.91</v>
          </cell>
          <cell r="Z9">
            <v>56.33</v>
          </cell>
          <cell r="AA9">
            <v>43.66</v>
          </cell>
          <cell r="AB9">
            <v>76.77</v>
          </cell>
          <cell r="AC9">
            <v>16.440000000000001</v>
          </cell>
          <cell r="AD9">
            <v>91.09</v>
          </cell>
          <cell r="AE9">
            <v>42.7</v>
          </cell>
          <cell r="AF9">
            <v>34.46</v>
          </cell>
          <cell r="AG9">
            <v>77.73</v>
          </cell>
          <cell r="AH9">
            <v>65.88</v>
          </cell>
          <cell r="AI9">
            <v>88.94</v>
          </cell>
          <cell r="AJ9">
            <v>51.26</v>
          </cell>
          <cell r="AK9">
            <v>104.36</v>
          </cell>
          <cell r="AL9">
            <v>67.89</v>
          </cell>
        </row>
        <row r="10">
          <cell r="C10">
            <v>65.290000000000006</v>
          </cell>
          <cell r="D10">
            <v>64.849999999999994</v>
          </cell>
          <cell r="E10">
            <v>101.68</v>
          </cell>
          <cell r="F10">
            <v>109.11</v>
          </cell>
          <cell r="G10">
            <v>42.38</v>
          </cell>
          <cell r="H10">
            <v>60.83</v>
          </cell>
          <cell r="I10">
            <v>37.36</v>
          </cell>
          <cell r="J10">
            <v>75.510000000000005</v>
          </cell>
          <cell r="K10">
            <v>112.72</v>
          </cell>
          <cell r="L10">
            <v>56.25</v>
          </cell>
          <cell r="M10">
            <v>139.49</v>
          </cell>
          <cell r="N10">
            <v>124.05</v>
          </cell>
          <cell r="O10">
            <v>58.38</v>
          </cell>
          <cell r="P10">
            <v>85.06</v>
          </cell>
          <cell r="Q10">
            <v>69.209999999999994</v>
          </cell>
          <cell r="R10">
            <v>61.92</v>
          </cell>
          <cell r="S10">
            <v>47.23</v>
          </cell>
          <cell r="T10">
            <v>41.05</v>
          </cell>
          <cell r="U10">
            <v>66.680000000000007</v>
          </cell>
          <cell r="V10">
            <v>10.38</v>
          </cell>
          <cell r="W10">
            <v>119.72</v>
          </cell>
          <cell r="X10">
            <v>91.96</v>
          </cell>
          <cell r="Y10">
            <v>72.14</v>
          </cell>
          <cell r="Z10">
            <v>58.1</v>
          </cell>
          <cell r="AA10">
            <v>46</v>
          </cell>
          <cell r="AB10">
            <v>80.73</v>
          </cell>
          <cell r="AC10">
            <v>17.25</v>
          </cell>
          <cell r="AD10">
            <v>95.21</v>
          </cell>
          <cell r="AE10">
            <v>44.31</v>
          </cell>
          <cell r="AF10">
            <v>36.229999999999997</v>
          </cell>
          <cell r="AG10">
            <v>81.55</v>
          </cell>
          <cell r="AH10">
            <v>70.73</v>
          </cell>
          <cell r="AI10">
            <v>92.56</v>
          </cell>
          <cell r="AJ10">
            <v>54</v>
          </cell>
          <cell r="AK10">
            <v>108.53</v>
          </cell>
          <cell r="AL10">
            <v>72.14</v>
          </cell>
        </row>
        <row r="11">
          <cell r="C11">
            <v>65.67</v>
          </cell>
          <cell r="D11">
            <v>64.489999999999995</v>
          </cell>
          <cell r="E11">
            <v>100.84</v>
          </cell>
          <cell r="F11">
            <v>107.75</v>
          </cell>
          <cell r="G11">
            <v>42.43</v>
          </cell>
          <cell r="H11">
            <v>61.22</v>
          </cell>
          <cell r="I11">
            <v>36.93</v>
          </cell>
          <cell r="J11">
            <v>74.66</v>
          </cell>
          <cell r="K11">
            <v>109.58</v>
          </cell>
          <cell r="L11">
            <v>56.23</v>
          </cell>
          <cell r="M11">
            <v>138</v>
          </cell>
          <cell r="N11">
            <v>120.39</v>
          </cell>
          <cell r="O11">
            <v>59.92</v>
          </cell>
          <cell r="P11">
            <v>86.61</v>
          </cell>
          <cell r="Q11">
            <v>69.430000000000007</v>
          </cell>
          <cell r="R11">
            <v>62.63</v>
          </cell>
          <cell r="S11">
            <v>45.97</v>
          </cell>
          <cell r="T11">
            <v>40.58</v>
          </cell>
          <cell r="U11">
            <v>66.11</v>
          </cell>
          <cell r="V11">
            <v>10.92</v>
          </cell>
          <cell r="W11">
            <v>119.08</v>
          </cell>
          <cell r="X11">
            <v>93.07</v>
          </cell>
          <cell r="Y11">
            <v>70.48</v>
          </cell>
          <cell r="Z11">
            <v>58.9</v>
          </cell>
          <cell r="AA11">
            <v>46.38</v>
          </cell>
          <cell r="AB11">
            <v>81.760000000000005</v>
          </cell>
          <cell r="AC11">
            <v>17.43</v>
          </cell>
          <cell r="AD11">
            <v>95.43</v>
          </cell>
          <cell r="AE11">
            <v>44.63</v>
          </cell>
          <cell r="AF11">
            <v>36.130000000000003</v>
          </cell>
          <cell r="AG11">
            <v>83.79</v>
          </cell>
          <cell r="AH11">
            <v>72.84</v>
          </cell>
          <cell r="AI11">
            <v>91.3</v>
          </cell>
          <cell r="AJ11">
            <v>53.84</v>
          </cell>
          <cell r="AK11">
            <v>108.84</v>
          </cell>
          <cell r="AL11">
            <v>70.900000000000006</v>
          </cell>
        </row>
        <row r="12">
          <cell r="C12">
            <v>65.13</v>
          </cell>
          <cell r="D12">
            <v>64.42</v>
          </cell>
          <cell r="E12">
            <v>100.67</v>
          </cell>
          <cell r="F12">
            <v>108.37</v>
          </cell>
          <cell r="G12">
            <v>42.26</v>
          </cell>
          <cell r="H12">
            <v>60.86</v>
          </cell>
          <cell r="I12">
            <v>36.799999999999997</v>
          </cell>
          <cell r="J12">
            <v>75.14</v>
          </cell>
          <cell r="K12">
            <v>110.06</v>
          </cell>
          <cell r="L12">
            <v>56.26</v>
          </cell>
          <cell r="M12">
            <v>137.91999999999999</v>
          </cell>
          <cell r="N12">
            <v>121.07</v>
          </cell>
          <cell r="O12">
            <v>58.75</v>
          </cell>
          <cell r="P12">
            <v>85.66</v>
          </cell>
          <cell r="Q12">
            <v>69.010000000000005</v>
          </cell>
          <cell r="R12">
            <v>62.09</v>
          </cell>
          <cell r="S12">
            <v>45.92</v>
          </cell>
          <cell r="T12">
            <v>40.4</v>
          </cell>
          <cell r="U12">
            <v>66.03</v>
          </cell>
          <cell r="V12">
            <v>10.96</v>
          </cell>
          <cell r="W12">
            <v>117.39</v>
          </cell>
          <cell r="X12">
            <v>92.92</v>
          </cell>
          <cell r="Y12">
            <v>70.92</v>
          </cell>
          <cell r="Z12">
            <v>58.51</v>
          </cell>
          <cell r="AA12">
            <v>46.13</v>
          </cell>
          <cell r="AB12">
            <v>81.3</v>
          </cell>
          <cell r="AC12">
            <v>17.27</v>
          </cell>
          <cell r="AD12">
            <v>95.28</v>
          </cell>
          <cell r="AE12">
            <v>44.75</v>
          </cell>
          <cell r="AF12">
            <v>36.06</v>
          </cell>
          <cell r="AG12">
            <v>83.26</v>
          </cell>
          <cell r="AH12">
            <v>71.56</v>
          </cell>
          <cell r="AI12">
            <v>91.82</v>
          </cell>
          <cell r="AJ12">
            <v>53.51</v>
          </cell>
          <cell r="AK12">
            <v>108.89</v>
          </cell>
          <cell r="AL12">
            <v>70.72</v>
          </cell>
        </row>
        <row r="13">
          <cell r="C13">
            <v>65.7</v>
          </cell>
          <cell r="D13">
            <v>64.349999999999994</v>
          </cell>
          <cell r="E13">
            <v>100.4</v>
          </cell>
          <cell r="F13">
            <v>109.27</v>
          </cell>
          <cell r="G13">
            <v>41.87</v>
          </cell>
          <cell r="H13">
            <v>60.65</v>
          </cell>
          <cell r="I13">
            <v>36.229999999999997</v>
          </cell>
          <cell r="J13">
            <v>75.11</v>
          </cell>
          <cell r="K13">
            <v>110.59</v>
          </cell>
          <cell r="L13">
            <v>56.07</v>
          </cell>
          <cell r="M13">
            <v>138.27000000000001</v>
          </cell>
          <cell r="N13">
            <v>121.97</v>
          </cell>
          <cell r="O13">
            <v>58.92</v>
          </cell>
          <cell r="P13">
            <v>85.49</v>
          </cell>
          <cell r="Q13">
            <v>68.95</v>
          </cell>
          <cell r="R13">
            <v>62.11</v>
          </cell>
          <cell r="S13">
            <v>46.08</v>
          </cell>
          <cell r="T13">
            <v>40.42</v>
          </cell>
          <cell r="U13">
            <v>65.55</v>
          </cell>
          <cell r="V13">
            <v>10.95</v>
          </cell>
          <cell r="W13">
            <v>116.22</v>
          </cell>
          <cell r="X13">
            <v>92.96</v>
          </cell>
          <cell r="Y13">
            <v>70.89</v>
          </cell>
          <cell r="Z13">
            <v>57.87</v>
          </cell>
          <cell r="AA13">
            <v>45.96</v>
          </cell>
          <cell r="AB13">
            <v>80.37</v>
          </cell>
          <cell r="AC13">
            <v>17.18</v>
          </cell>
          <cell r="AD13">
            <v>95.25</v>
          </cell>
          <cell r="AE13">
            <v>44.6</v>
          </cell>
          <cell r="AF13">
            <v>36.11</v>
          </cell>
          <cell r="AG13">
            <v>82.3</v>
          </cell>
          <cell r="AH13">
            <v>71.36</v>
          </cell>
          <cell r="AI13">
            <v>91.95</v>
          </cell>
          <cell r="AJ13">
            <v>53.48</v>
          </cell>
          <cell r="AK13">
            <v>108.98</v>
          </cell>
          <cell r="AL13">
            <v>70.790000000000006</v>
          </cell>
        </row>
        <row r="14">
          <cell r="C14">
            <v>65.709999999999994</v>
          </cell>
          <cell r="D14">
            <v>63.58</v>
          </cell>
          <cell r="E14">
            <v>99.7</v>
          </cell>
          <cell r="F14">
            <v>106.96</v>
          </cell>
          <cell r="G14">
            <v>41.01</v>
          </cell>
          <cell r="H14">
            <v>60.03</v>
          </cell>
          <cell r="I14">
            <v>36.25</v>
          </cell>
          <cell r="J14">
            <v>74.180000000000007</v>
          </cell>
          <cell r="K14">
            <v>108.77</v>
          </cell>
          <cell r="L14">
            <v>54.99</v>
          </cell>
          <cell r="M14">
            <v>136.57</v>
          </cell>
          <cell r="N14">
            <v>119.41</v>
          </cell>
          <cell r="O14">
            <v>58.18</v>
          </cell>
          <cell r="P14">
            <v>84.41</v>
          </cell>
          <cell r="Q14">
            <v>67.87</v>
          </cell>
          <cell r="R14">
            <v>61.12</v>
          </cell>
          <cell r="S14">
            <v>44.71</v>
          </cell>
          <cell r="T14">
            <v>40.06</v>
          </cell>
          <cell r="U14">
            <v>64.819999999999993</v>
          </cell>
          <cell r="V14">
            <v>11.12</v>
          </cell>
          <cell r="W14">
            <v>114.94</v>
          </cell>
          <cell r="X14">
            <v>92.91</v>
          </cell>
          <cell r="Y14">
            <v>70.45</v>
          </cell>
          <cell r="Z14">
            <v>56.8</v>
          </cell>
          <cell r="AA14">
            <v>45.49</v>
          </cell>
          <cell r="AB14">
            <v>80.73</v>
          </cell>
          <cell r="AC14">
            <v>17</v>
          </cell>
          <cell r="AD14">
            <v>94.17</v>
          </cell>
          <cell r="AE14">
            <v>44.41</v>
          </cell>
          <cell r="AF14">
            <v>35.71</v>
          </cell>
          <cell r="AG14">
            <v>81.63</v>
          </cell>
          <cell r="AH14">
            <v>69.73</v>
          </cell>
          <cell r="AI14">
            <v>91.13</v>
          </cell>
          <cell r="AJ14">
            <v>53.58</v>
          </cell>
          <cell r="AK14">
            <v>107.55</v>
          </cell>
          <cell r="AL14">
            <v>69.72</v>
          </cell>
        </row>
        <row r="15">
          <cell r="C15">
            <v>65.66</v>
          </cell>
          <cell r="D15">
            <v>63.12</v>
          </cell>
          <cell r="E15">
            <v>98.63</v>
          </cell>
          <cell r="F15">
            <v>105.15</v>
          </cell>
          <cell r="G15">
            <v>40.04</v>
          </cell>
          <cell r="H15">
            <v>59.62</v>
          </cell>
          <cell r="I15">
            <v>35.67</v>
          </cell>
          <cell r="J15">
            <v>73.150000000000006</v>
          </cell>
          <cell r="K15">
            <v>107.89</v>
          </cell>
          <cell r="L15">
            <v>54.47</v>
          </cell>
          <cell r="M15">
            <v>135.19999999999999</v>
          </cell>
          <cell r="N15">
            <v>117.65</v>
          </cell>
          <cell r="O15">
            <v>57.29</v>
          </cell>
          <cell r="P15">
            <v>84.02</v>
          </cell>
          <cell r="Q15">
            <v>67.319999999999993</v>
          </cell>
          <cell r="R15">
            <v>60.3</v>
          </cell>
          <cell r="S15">
            <v>44.25</v>
          </cell>
          <cell r="T15">
            <v>39.450000000000003</v>
          </cell>
          <cell r="U15">
            <v>64.03</v>
          </cell>
          <cell r="V15">
            <v>11.17</v>
          </cell>
          <cell r="W15">
            <v>114.5</v>
          </cell>
          <cell r="X15">
            <v>92.49</v>
          </cell>
          <cell r="Y15">
            <v>70.03</v>
          </cell>
          <cell r="Z15">
            <v>55.67</v>
          </cell>
          <cell r="AA15">
            <v>45.06</v>
          </cell>
          <cell r="AB15">
            <v>80.55</v>
          </cell>
          <cell r="AC15">
            <v>17.149999999999999</v>
          </cell>
          <cell r="AD15">
            <v>93.02</v>
          </cell>
          <cell r="AE15">
            <v>43.74</v>
          </cell>
          <cell r="AF15">
            <v>34.979999999999997</v>
          </cell>
          <cell r="AG15">
            <v>80.709999999999994</v>
          </cell>
          <cell r="AH15">
            <v>70.06</v>
          </cell>
          <cell r="AI15">
            <v>90.03</v>
          </cell>
          <cell r="AJ15">
            <v>53.69</v>
          </cell>
          <cell r="AK15">
            <v>106.22</v>
          </cell>
          <cell r="AL15">
            <v>69.319999999999993</v>
          </cell>
        </row>
        <row r="16">
          <cell r="C16">
            <v>65.63</v>
          </cell>
          <cell r="D16">
            <v>62.86</v>
          </cell>
          <cell r="E16">
            <v>98.88</v>
          </cell>
          <cell r="F16">
            <v>103.9</v>
          </cell>
          <cell r="G16">
            <v>39.950000000000003</v>
          </cell>
          <cell r="H16">
            <v>59.48</v>
          </cell>
          <cell r="I16">
            <v>35.54</v>
          </cell>
          <cell r="J16">
            <v>73.31</v>
          </cell>
          <cell r="K16">
            <v>107.46</v>
          </cell>
          <cell r="L16">
            <v>53.86</v>
          </cell>
          <cell r="M16">
            <v>135.72</v>
          </cell>
          <cell r="N16">
            <v>117.11</v>
          </cell>
          <cell r="O16">
            <v>57.78</v>
          </cell>
          <cell r="P16">
            <v>84.11</v>
          </cell>
          <cell r="Q16">
            <v>67.33</v>
          </cell>
          <cell r="R16">
            <v>59.94</v>
          </cell>
          <cell r="S16">
            <v>44.02</v>
          </cell>
          <cell r="T16">
            <v>38.479999999999997</v>
          </cell>
          <cell r="U16">
            <v>63.72</v>
          </cell>
          <cell r="V16">
            <v>10.93</v>
          </cell>
          <cell r="W16">
            <v>113.52</v>
          </cell>
          <cell r="X16">
            <v>91</v>
          </cell>
          <cell r="Y16">
            <v>69.73</v>
          </cell>
          <cell r="Z16">
            <v>55.49</v>
          </cell>
          <cell r="AA16">
            <v>44.83</v>
          </cell>
          <cell r="AB16">
            <v>80.349999999999994</v>
          </cell>
          <cell r="AC16">
            <v>17.239999999999998</v>
          </cell>
          <cell r="AD16">
            <v>92.99</v>
          </cell>
          <cell r="AE16">
            <v>42.98</v>
          </cell>
          <cell r="AF16">
            <v>34.6</v>
          </cell>
          <cell r="AG16">
            <v>81.53</v>
          </cell>
          <cell r="AH16">
            <v>70.77</v>
          </cell>
          <cell r="AI16">
            <v>89.06</v>
          </cell>
          <cell r="AJ16">
            <v>53.57</v>
          </cell>
          <cell r="AK16">
            <v>105.8</v>
          </cell>
          <cell r="AL16">
            <v>68.92</v>
          </cell>
        </row>
        <row r="17">
          <cell r="C17">
            <v>65.45</v>
          </cell>
          <cell r="D17">
            <v>62.1</v>
          </cell>
          <cell r="E17">
            <v>97.18</v>
          </cell>
          <cell r="F17">
            <v>102.5</v>
          </cell>
          <cell r="G17">
            <v>39.65</v>
          </cell>
          <cell r="H17">
            <v>58.82</v>
          </cell>
          <cell r="I17">
            <v>35.229999999999997</v>
          </cell>
          <cell r="J17">
            <v>72.040000000000006</v>
          </cell>
          <cell r="K17">
            <v>105.55</v>
          </cell>
          <cell r="L17">
            <v>52.85</v>
          </cell>
          <cell r="M17">
            <v>134.5</v>
          </cell>
          <cell r="N17">
            <v>116.08</v>
          </cell>
          <cell r="O17">
            <v>57.25</v>
          </cell>
          <cell r="P17">
            <v>82.92</v>
          </cell>
          <cell r="Q17">
            <v>66.17</v>
          </cell>
          <cell r="R17">
            <v>59.02</v>
          </cell>
          <cell r="S17">
            <v>42.76</v>
          </cell>
          <cell r="T17">
            <v>37.950000000000003</v>
          </cell>
          <cell r="U17">
            <v>63.44</v>
          </cell>
          <cell r="V17">
            <v>10.83</v>
          </cell>
          <cell r="W17">
            <v>112.09</v>
          </cell>
          <cell r="X17">
            <v>90.44</v>
          </cell>
          <cell r="Y17">
            <v>68.59</v>
          </cell>
          <cell r="Z17">
            <v>54.65</v>
          </cell>
          <cell r="AA17">
            <v>44.34</v>
          </cell>
          <cell r="AB17">
            <v>79.599999999999994</v>
          </cell>
          <cell r="AC17">
            <v>17.059999999999999</v>
          </cell>
          <cell r="AD17">
            <v>91.51</v>
          </cell>
          <cell r="AE17">
            <v>42.56</v>
          </cell>
          <cell r="AF17">
            <v>34.08</v>
          </cell>
          <cell r="AG17">
            <v>81.42</v>
          </cell>
          <cell r="AH17">
            <v>69.11</v>
          </cell>
          <cell r="AI17">
            <v>87.73</v>
          </cell>
          <cell r="AJ17">
            <v>54.01</v>
          </cell>
          <cell r="AK17">
            <v>104.31</v>
          </cell>
          <cell r="AL17">
            <v>67.930000000000007</v>
          </cell>
        </row>
        <row r="18">
          <cell r="C18">
            <v>65.72</v>
          </cell>
          <cell r="D18">
            <v>62.98</v>
          </cell>
          <cell r="E18">
            <v>98.81</v>
          </cell>
          <cell r="F18">
            <v>104.18</v>
          </cell>
          <cell r="G18">
            <v>39.71</v>
          </cell>
          <cell r="H18">
            <v>59.46</v>
          </cell>
          <cell r="I18">
            <v>35.72</v>
          </cell>
          <cell r="J18">
            <v>73.14</v>
          </cell>
          <cell r="K18">
            <v>106.83</v>
          </cell>
          <cell r="L18">
            <v>54.33</v>
          </cell>
          <cell r="M18">
            <v>136.15</v>
          </cell>
          <cell r="N18">
            <v>118.15</v>
          </cell>
          <cell r="O18">
            <v>58.59</v>
          </cell>
          <cell r="P18">
            <v>84.01</v>
          </cell>
          <cell r="Q18">
            <v>67.510000000000005</v>
          </cell>
          <cell r="R18">
            <v>60.86</v>
          </cell>
          <cell r="S18">
            <v>43.58</v>
          </cell>
          <cell r="T18">
            <v>39</v>
          </cell>
          <cell r="U18">
            <v>64.36</v>
          </cell>
          <cell r="V18">
            <v>11.11</v>
          </cell>
          <cell r="W18">
            <v>114.13</v>
          </cell>
          <cell r="X18">
            <v>91.69</v>
          </cell>
          <cell r="Y18">
            <v>70.069999999999993</v>
          </cell>
          <cell r="Z18">
            <v>55.57</v>
          </cell>
          <cell r="AA18">
            <v>45.1</v>
          </cell>
          <cell r="AB18">
            <v>80.819999999999993</v>
          </cell>
          <cell r="AC18">
            <v>17.12</v>
          </cell>
          <cell r="AD18">
            <v>93.09</v>
          </cell>
          <cell r="AE18">
            <v>43.42</v>
          </cell>
          <cell r="AF18">
            <v>34.78</v>
          </cell>
          <cell r="AG18">
            <v>83.33</v>
          </cell>
          <cell r="AH18">
            <v>70.260000000000005</v>
          </cell>
          <cell r="AI18">
            <v>88.88</v>
          </cell>
          <cell r="AJ18">
            <v>54.33</v>
          </cell>
          <cell r="AK18">
            <v>105.78</v>
          </cell>
          <cell r="AL18">
            <v>68.86</v>
          </cell>
        </row>
        <row r="19">
          <cell r="C19">
            <v>65.69</v>
          </cell>
          <cell r="D19">
            <v>63.05</v>
          </cell>
          <cell r="E19">
            <v>98.91</v>
          </cell>
          <cell r="F19">
            <v>105.11</v>
          </cell>
          <cell r="G19">
            <v>39.700000000000003</v>
          </cell>
          <cell r="H19">
            <v>59.23</v>
          </cell>
          <cell r="I19">
            <v>35.770000000000003</v>
          </cell>
          <cell r="J19">
            <v>73.5</v>
          </cell>
          <cell r="K19">
            <v>107.8</v>
          </cell>
          <cell r="L19">
            <v>54.55</v>
          </cell>
          <cell r="M19">
            <v>137.11000000000001</v>
          </cell>
          <cell r="N19">
            <v>119.1</v>
          </cell>
          <cell r="O19">
            <v>58.17</v>
          </cell>
          <cell r="P19">
            <v>83.88</v>
          </cell>
          <cell r="Q19">
            <v>67.45</v>
          </cell>
          <cell r="R19">
            <v>60.93</v>
          </cell>
          <cell r="S19">
            <v>43.8</v>
          </cell>
          <cell r="T19">
            <v>39.56</v>
          </cell>
          <cell r="U19">
            <v>64.55</v>
          </cell>
          <cell r="V19">
            <v>10.95</v>
          </cell>
          <cell r="W19">
            <v>114.24</v>
          </cell>
          <cell r="X19">
            <v>91.31</v>
          </cell>
          <cell r="Y19">
            <v>70.88</v>
          </cell>
          <cell r="Z19">
            <v>55.32</v>
          </cell>
          <cell r="AA19">
            <v>44.96</v>
          </cell>
          <cell r="AB19">
            <v>80.87</v>
          </cell>
          <cell r="AC19">
            <v>16.88</v>
          </cell>
          <cell r="AD19">
            <v>93.76</v>
          </cell>
          <cell r="AE19">
            <v>43.74</v>
          </cell>
          <cell r="AF19">
            <v>34.76</v>
          </cell>
          <cell r="AG19">
            <v>82.98</v>
          </cell>
          <cell r="AH19">
            <v>69.540000000000006</v>
          </cell>
          <cell r="AI19">
            <v>89.36</v>
          </cell>
          <cell r="AJ19">
            <v>54</v>
          </cell>
          <cell r="AK19">
            <v>106.81</v>
          </cell>
          <cell r="AL19">
            <v>69.11</v>
          </cell>
        </row>
        <row r="20">
          <cell r="C20">
            <v>65.73</v>
          </cell>
          <cell r="D20">
            <v>63.55</v>
          </cell>
          <cell r="E20">
            <v>99.97</v>
          </cell>
          <cell r="F20">
            <v>106.21</v>
          </cell>
          <cell r="G20">
            <v>40</v>
          </cell>
          <cell r="H20">
            <v>60.4</v>
          </cell>
          <cell r="I20">
            <v>35.96</v>
          </cell>
          <cell r="J20">
            <v>73.69</v>
          </cell>
          <cell r="K20">
            <v>108.48</v>
          </cell>
          <cell r="L20">
            <v>54.98</v>
          </cell>
          <cell r="M20">
            <v>136.94</v>
          </cell>
          <cell r="N20">
            <v>120.16</v>
          </cell>
          <cell r="O20">
            <v>58.92</v>
          </cell>
          <cell r="P20">
            <v>84.64</v>
          </cell>
          <cell r="Q20">
            <v>67.97</v>
          </cell>
          <cell r="R20">
            <v>61.6</v>
          </cell>
          <cell r="S20">
            <v>44.59</v>
          </cell>
          <cell r="T20">
            <v>39.81</v>
          </cell>
          <cell r="U20">
            <v>64.75</v>
          </cell>
          <cell r="V20">
            <v>11.08</v>
          </cell>
          <cell r="W20">
            <v>116.22</v>
          </cell>
          <cell r="X20">
            <v>92.56</v>
          </cell>
          <cell r="Y20">
            <v>71.150000000000006</v>
          </cell>
          <cell r="Z20">
            <v>56.18</v>
          </cell>
          <cell r="AA20">
            <v>45.26</v>
          </cell>
          <cell r="AB20">
            <v>82.35</v>
          </cell>
          <cell r="AC20">
            <v>17.2</v>
          </cell>
          <cell r="AD20">
            <v>94.2</v>
          </cell>
          <cell r="AE20">
            <v>44.33</v>
          </cell>
          <cell r="AF20">
            <v>34.979999999999997</v>
          </cell>
          <cell r="AG20">
            <v>83.3</v>
          </cell>
          <cell r="AH20">
            <v>70</v>
          </cell>
          <cell r="AI20">
            <v>89.97</v>
          </cell>
          <cell r="AJ20">
            <v>54.06</v>
          </cell>
          <cell r="AK20">
            <v>107.81</v>
          </cell>
          <cell r="AL20">
            <v>70.09</v>
          </cell>
        </row>
        <row r="21">
          <cell r="C21">
            <v>65.67</v>
          </cell>
          <cell r="D21">
            <v>63.51</v>
          </cell>
          <cell r="E21">
            <v>100.06</v>
          </cell>
          <cell r="F21">
            <v>105.84</v>
          </cell>
          <cell r="G21">
            <v>39.590000000000003</v>
          </cell>
          <cell r="H21">
            <v>60.62</v>
          </cell>
          <cell r="I21">
            <v>35.86</v>
          </cell>
          <cell r="J21">
            <v>73.709999999999994</v>
          </cell>
          <cell r="K21">
            <v>107.49</v>
          </cell>
          <cell r="L21">
            <v>54.91</v>
          </cell>
          <cell r="M21">
            <v>136.16999999999999</v>
          </cell>
          <cell r="N21">
            <v>119.31</v>
          </cell>
          <cell r="O21">
            <v>58.5</v>
          </cell>
          <cell r="P21">
            <v>84.66</v>
          </cell>
          <cell r="Q21">
            <v>67.760000000000005</v>
          </cell>
          <cell r="R21">
            <v>61.5</v>
          </cell>
          <cell r="S21">
            <v>44.44</v>
          </cell>
          <cell r="T21">
            <v>39.56</v>
          </cell>
          <cell r="U21">
            <v>64.680000000000007</v>
          </cell>
          <cell r="V21">
            <v>10.97</v>
          </cell>
          <cell r="W21">
            <v>116.76</v>
          </cell>
          <cell r="X21">
            <v>92.51</v>
          </cell>
          <cell r="Y21">
            <v>70.5</v>
          </cell>
          <cell r="Z21">
            <v>56.4</v>
          </cell>
          <cell r="AA21">
            <v>45.19</v>
          </cell>
          <cell r="AB21">
            <v>83.38</v>
          </cell>
          <cell r="AC21">
            <v>17.09</v>
          </cell>
          <cell r="AD21">
            <v>94.2</v>
          </cell>
          <cell r="AE21">
            <v>44.27</v>
          </cell>
          <cell r="AF21">
            <v>34.99</v>
          </cell>
          <cell r="AG21">
            <v>83.13</v>
          </cell>
          <cell r="AH21">
            <v>71.09</v>
          </cell>
          <cell r="AI21">
            <v>89.6</v>
          </cell>
          <cell r="AJ21">
            <v>54.43</v>
          </cell>
          <cell r="AK21">
            <v>107.55</v>
          </cell>
          <cell r="AL21">
            <v>70.239999999999995</v>
          </cell>
        </row>
        <row r="22">
          <cell r="C22">
            <v>65.53</v>
          </cell>
          <cell r="D22">
            <v>63.35</v>
          </cell>
          <cell r="E22">
            <v>99.85</v>
          </cell>
          <cell r="F22">
            <v>105.99</v>
          </cell>
          <cell r="G22">
            <v>39.72</v>
          </cell>
          <cell r="H22">
            <v>60.49</v>
          </cell>
          <cell r="I22">
            <v>35.659999999999997</v>
          </cell>
          <cell r="J22">
            <v>73.5</v>
          </cell>
          <cell r="K22">
            <v>107.81</v>
          </cell>
          <cell r="L22">
            <v>54.77</v>
          </cell>
          <cell r="M22">
            <v>135.36000000000001</v>
          </cell>
          <cell r="N22">
            <v>120.76</v>
          </cell>
          <cell r="O22">
            <v>58.7</v>
          </cell>
          <cell r="P22">
            <v>83.48</v>
          </cell>
          <cell r="Q22">
            <v>67.099999999999994</v>
          </cell>
          <cell r="R22">
            <v>61.9</v>
          </cell>
          <cell r="S22">
            <v>44.42</v>
          </cell>
          <cell r="T22">
            <v>39.9</v>
          </cell>
          <cell r="U22">
            <v>64.63</v>
          </cell>
          <cell r="V22">
            <v>11.01</v>
          </cell>
          <cell r="W22">
            <v>115.89</v>
          </cell>
          <cell r="X22">
            <v>92.65</v>
          </cell>
          <cell r="Y22">
            <v>70.7</v>
          </cell>
          <cell r="Z22">
            <v>55.93</v>
          </cell>
          <cell r="AA22">
            <v>44.77</v>
          </cell>
          <cell r="AB22">
            <v>83.02</v>
          </cell>
          <cell r="AC22">
            <v>17.2</v>
          </cell>
          <cell r="AD22">
            <v>93.38</v>
          </cell>
          <cell r="AE22">
            <v>44.56</v>
          </cell>
          <cell r="AF22">
            <v>34.82</v>
          </cell>
          <cell r="AG22">
            <v>82.17</v>
          </cell>
          <cell r="AH22">
            <v>70.75</v>
          </cell>
          <cell r="AI22">
            <v>90.23</v>
          </cell>
          <cell r="AJ22">
            <v>54.41</v>
          </cell>
          <cell r="AK22">
            <v>107.81</v>
          </cell>
          <cell r="AL22">
            <v>70.28</v>
          </cell>
        </row>
        <row r="23">
          <cell r="C23">
            <v>65.41</v>
          </cell>
          <cell r="D23">
            <v>63.53</v>
          </cell>
          <cell r="E23">
            <v>100.73</v>
          </cell>
          <cell r="F23">
            <v>105.86</v>
          </cell>
          <cell r="G23">
            <v>39.99</v>
          </cell>
          <cell r="H23">
            <v>61.35</v>
          </cell>
          <cell r="I23">
            <v>35.590000000000003</v>
          </cell>
          <cell r="J23">
            <v>73.260000000000005</v>
          </cell>
          <cell r="K23">
            <v>107.62</v>
          </cell>
          <cell r="L23">
            <v>54.71</v>
          </cell>
          <cell r="M23">
            <v>135.6</v>
          </cell>
          <cell r="N23">
            <v>120.81</v>
          </cell>
          <cell r="O23">
            <v>58.96</v>
          </cell>
          <cell r="P23">
            <v>85.45</v>
          </cell>
          <cell r="Q23">
            <v>67.64</v>
          </cell>
          <cell r="R23">
            <v>61.5</v>
          </cell>
          <cell r="S23">
            <v>44.39</v>
          </cell>
          <cell r="T23">
            <v>39.83</v>
          </cell>
          <cell r="U23">
            <v>64.680000000000007</v>
          </cell>
          <cell r="V23">
            <v>11.16</v>
          </cell>
          <cell r="W23">
            <v>115.94</v>
          </cell>
          <cell r="X23">
            <v>93.04</v>
          </cell>
          <cell r="Y23">
            <v>72.11</v>
          </cell>
          <cell r="Z23">
            <v>56.29</v>
          </cell>
          <cell r="AA23">
            <v>44.86</v>
          </cell>
          <cell r="AB23">
            <v>83.35</v>
          </cell>
          <cell r="AC23">
            <v>17.11</v>
          </cell>
          <cell r="AD23">
            <v>94.26</v>
          </cell>
          <cell r="AE23">
            <v>44.77</v>
          </cell>
          <cell r="AF23">
            <v>35.15</v>
          </cell>
          <cell r="AG23">
            <v>82.23</v>
          </cell>
          <cell r="AH23">
            <v>71.06</v>
          </cell>
          <cell r="AI23">
            <v>90.54</v>
          </cell>
          <cell r="AJ23">
            <v>52.82</v>
          </cell>
          <cell r="AK23">
            <v>107.12</v>
          </cell>
          <cell r="AL23">
            <v>69.959999999999994</v>
          </cell>
        </row>
        <row r="24">
          <cell r="C24">
            <v>65.64</v>
          </cell>
          <cell r="D24">
            <v>62.95</v>
          </cell>
          <cell r="E24">
            <v>99.12</v>
          </cell>
          <cell r="F24">
            <v>105.56</v>
          </cell>
          <cell r="G24">
            <v>39.950000000000003</v>
          </cell>
          <cell r="H24">
            <v>61.18</v>
          </cell>
          <cell r="I24">
            <v>35.479999999999997</v>
          </cell>
          <cell r="J24">
            <v>72.77</v>
          </cell>
          <cell r="K24">
            <v>106.41</v>
          </cell>
          <cell r="L24">
            <v>54.68</v>
          </cell>
          <cell r="M24">
            <v>135.26</v>
          </cell>
          <cell r="N24">
            <v>120.12</v>
          </cell>
          <cell r="O24">
            <v>57</v>
          </cell>
          <cell r="P24">
            <v>84.99</v>
          </cell>
          <cell r="Q24">
            <v>67.45</v>
          </cell>
          <cell r="R24">
            <v>61.39</v>
          </cell>
          <cell r="S24">
            <v>44.19</v>
          </cell>
          <cell r="T24">
            <v>39.83</v>
          </cell>
          <cell r="U24">
            <v>64.510000000000005</v>
          </cell>
          <cell r="V24">
            <v>11.24</v>
          </cell>
          <cell r="W24">
            <v>115.96</v>
          </cell>
          <cell r="X24">
            <v>93.22</v>
          </cell>
          <cell r="Y24">
            <v>73.55</v>
          </cell>
          <cell r="Z24">
            <v>56.1</v>
          </cell>
          <cell r="AA24">
            <v>45.06</v>
          </cell>
          <cell r="AB24">
            <v>83.38</v>
          </cell>
          <cell r="AC24">
            <v>16.78</v>
          </cell>
          <cell r="AD24">
            <v>93.71</v>
          </cell>
          <cell r="AE24">
            <v>44.88</v>
          </cell>
          <cell r="AF24">
            <v>34.89</v>
          </cell>
          <cell r="AG24">
            <v>81.53</v>
          </cell>
          <cell r="AH24">
            <v>70.209999999999994</v>
          </cell>
          <cell r="AI24">
            <v>90.38</v>
          </cell>
          <cell r="AJ24">
            <v>53.43</v>
          </cell>
          <cell r="AK24">
            <v>106.75</v>
          </cell>
          <cell r="AL24">
            <v>69.75</v>
          </cell>
        </row>
        <row r="25">
          <cell r="C25">
            <v>65.31</v>
          </cell>
          <cell r="D25">
            <v>62.23</v>
          </cell>
          <cell r="E25">
            <v>97.96</v>
          </cell>
          <cell r="F25">
            <v>104.24</v>
          </cell>
          <cell r="G25">
            <v>39.03</v>
          </cell>
          <cell r="H25">
            <v>59.3</v>
          </cell>
          <cell r="I25">
            <v>34.61</v>
          </cell>
          <cell r="J25">
            <v>71.88</v>
          </cell>
          <cell r="K25">
            <v>104.57</v>
          </cell>
          <cell r="L25">
            <v>54.09</v>
          </cell>
          <cell r="M25">
            <v>132.71</v>
          </cell>
          <cell r="N25">
            <v>118.21</v>
          </cell>
          <cell r="O25">
            <v>55.83</v>
          </cell>
          <cell r="P25">
            <v>82.84</v>
          </cell>
          <cell r="Q25">
            <v>66.61</v>
          </cell>
          <cell r="R25">
            <v>60.11</v>
          </cell>
          <cell r="S25">
            <v>43.47</v>
          </cell>
          <cell r="T25">
            <v>39.14</v>
          </cell>
          <cell r="U25">
            <v>64.72</v>
          </cell>
          <cell r="V25">
            <v>10.9</v>
          </cell>
          <cell r="W25">
            <v>115.06</v>
          </cell>
          <cell r="X25">
            <v>91.77</v>
          </cell>
          <cell r="Y25">
            <v>72.73</v>
          </cell>
          <cell r="Z25">
            <v>55.79</v>
          </cell>
          <cell r="AA25">
            <v>44.39</v>
          </cell>
          <cell r="AB25">
            <v>82.42</v>
          </cell>
          <cell r="AC25">
            <v>16.399999999999999</v>
          </cell>
          <cell r="AD25">
            <v>91.82</v>
          </cell>
          <cell r="AE25">
            <v>44.31</v>
          </cell>
          <cell r="AF25">
            <v>34.15</v>
          </cell>
          <cell r="AG25">
            <v>79.739999999999995</v>
          </cell>
          <cell r="AH25">
            <v>67.849999999999994</v>
          </cell>
          <cell r="AI25">
            <v>89.63</v>
          </cell>
          <cell r="AJ25">
            <v>51.17</v>
          </cell>
          <cell r="AK25">
            <v>105.11</v>
          </cell>
          <cell r="AL25">
            <v>68.665000000000006</v>
          </cell>
        </row>
        <row r="26">
          <cell r="C26">
            <v>65.319999999999993</v>
          </cell>
          <cell r="D26">
            <v>62.18</v>
          </cell>
          <cell r="E26">
            <v>97.45</v>
          </cell>
          <cell r="F26">
            <v>102.96</v>
          </cell>
          <cell r="G26">
            <v>38.82</v>
          </cell>
          <cell r="H26">
            <v>59.06</v>
          </cell>
          <cell r="I26">
            <v>34.549999999999997</v>
          </cell>
          <cell r="J26">
            <v>71.180000000000007</v>
          </cell>
          <cell r="K26">
            <v>102.64</v>
          </cell>
          <cell r="L26">
            <v>53.72</v>
          </cell>
          <cell r="M26">
            <v>131.36000000000001</v>
          </cell>
          <cell r="N26">
            <v>116.64</v>
          </cell>
          <cell r="O26">
            <v>55.48</v>
          </cell>
          <cell r="P26">
            <v>82.64</v>
          </cell>
          <cell r="Q26">
            <v>66.3</v>
          </cell>
          <cell r="R26">
            <v>59.45</v>
          </cell>
          <cell r="S26">
            <v>42.61</v>
          </cell>
          <cell r="T26">
            <v>38.21</v>
          </cell>
          <cell r="U26">
            <v>64.03</v>
          </cell>
          <cell r="V26">
            <v>10.9</v>
          </cell>
          <cell r="W26">
            <v>114.69</v>
          </cell>
          <cell r="X26">
            <v>90.94</v>
          </cell>
          <cell r="Y26">
            <v>72.92</v>
          </cell>
          <cell r="Z26">
            <v>54.53</v>
          </cell>
          <cell r="AA26">
            <v>44.35</v>
          </cell>
          <cell r="AB26">
            <v>80.52</v>
          </cell>
          <cell r="AC26">
            <v>16.22</v>
          </cell>
          <cell r="AD26">
            <v>91.23</v>
          </cell>
          <cell r="AE26">
            <v>43.57</v>
          </cell>
          <cell r="AF26">
            <v>33.97</v>
          </cell>
          <cell r="AG26">
            <v>79.569999999999993</v>
          </cell>
          <cell r="AH26">
            <v>68.95</v>
          </cell>
          <cell r="AI26">
            <v>88.68</v>
          </cell>
          <cell r="AJ26">
            <v>51.19</v>
          </cell>
          <cell r="AK26">
            <v>104.74</v>
          </cell>
          <cell r="AL26">
            <v>68.849999999999994</v>
          </cell>
        </row>
        <row r="27">
          <cell r="C27">
            <v>65.06</v>
          </cell>
          <cell r="D27">
            <v>62.62</v>
          </cell>
          <cell r="E27">
            <v>97.87</v>
          </cell>
          <cell r="F27">
            <v>104.43</v>
          </cell>
          <cell r="G27">
            <v>39.31</v>
          </cell>
          <cell r="H27">
            <v>60.33</v>
          </cell>
          <cell r="I27">
            <v>34.53</v>
          </cell>
          <cell r="J27">
            <v>72.08</v>
          </cell>
          <cell r="K27">
            <v>103.77</v>
          </cell>
          <cell r="L27">
            <v>55.14</v>
          </cell>
          <cell r="M27">
            <v>132.03</v>
          </cell>
          <cell r="N27">
            <v>117.7</v>
          </cell>
          <cell r="O27">
            <v>56.06</v>
          </cell>
          <cell r="P27">
            <v>82.38</v>
          </cell>
          <cell r="Q27">
            <v>65.59</v>
          </cell>
          <cell r="R27">
            <v>60.54</v>
          </cell>
          <cell r="S27">
            <v>43.4</v>
          </cell>
          <cell r="T27">
            <v>39.15</v>
          </cell>
          <cell r="U27">
            <v>64.03</v>
          </cell>
          <cell r="V27">
            <v>11.17</v>
          </cell>
          <cell r="W27">
            <v>115.7</v>
          </cell>
          <cell r="X27">
            <v>92.47</v>
          </cell>
          <cell r="Y27">
            <v>74.03</v>
          </cell>
          <cell r="Z27">
            <v>55.29</v>
          </cell>
          <cell r="AA27">
            <v>44.07</v>
          </cell>
          <cell r="AB27">
            <v>82.26</v>
          </cell>
          <cell r="AC27">
            <v>16.190000000000001</v>
          </cell>
          <cell r="AD27">
            <v>90.97</v>
          </cell>
          <cell r="AE27">
            <v>44.29</v>
          </cell>
          <cell r="AF27">
            <v>34.28</v>
          </cell>
          <cell r="AG27">
            <v>78.55</v>
          </cell>
          <cell r="AH27">
            <v>68.790000000000006</v>
          </cell>
          <cell r="AI27">
            <v>90.1</v>
          </cell>
          <cell r="AJ27">
            <v>51.18</v>
          </cell>
          <cell r="AK27">
            <v>105.77</v>
          </cell>
          <cell r="AL27">
            <v>68.73</v>
          </cell>
        </row>
        <row r="28">
          <cell r="C28">
            <v>65.39</v>
          </cell>
          <cell r="D28">
            <v>63.27</v>
          </cell>
          <cell r="E28">
            <v>99.25</v>
          </cell>
          <cell r="F28">
            <v>107.32</v>
          </cell>
          <cell r="G28">
            <v>39.659999999999997</v>
          </cell>
          <cell r="H28">
            <v>60.29</v>
          </cell>
          <cell r="I28">
            <v>34.43</v>
          </cell>
          <cell r="J28">
            <v>74.010000000000005</v>
          </cell>
          <cell r="K28">
            <v>106.66</v>
          </cell>
          <cell r="L28">
            <v>56.54</v>
          </cell>
          <cell r="M28">
            <v>132.01</v>
          </cell>
          <cell r="N28">
            <v>118.5</v>
          </cell>
          <cell r="O28">
            <v>56.99</v>
          </cell>
          <cell r="P28">
            <v>80.459999999999994</v>
          </cell>
          <cell r="Q28">
            <v>65.06</v>
          </cell>
          <cell r="R28">
            <v>61.76</v>
          </cell>
          <cell r="S28">
            <v>43.76</v>
          </cell>
          <cell r="T28">
            <v>39.369999999999997</v>
          </cell>
          <cell r="U28">
            <v>64.88</v>
          </cell>
          <cell r="V28">
            <v>11.25</v>
          </cell>
          <cell r="W28">
            <v>114.97</v>
          </cell>
          <cell r="X28">
            <v>92.4</v>
          </cell>
          <cell r="Y28">
            <v>76.16</v>
          </cell>
          <cell r="Z28">
            <v>56.49</v>
          </cell>
          <cell r="AA28">
            <v>44.26</v>
          </cell>
          <cell r="AB28">
            <v>82.48</v>
          </cell>
          <cell r="AC28">
            <v>15.91</v>
          </cell>
          <cell r="AD28">
            <v>92.12</v>
          </cell>
          <cell r="AE28">
            <v>44.95</v>
          </cell>
          <cell r="AF28">
            <v>34.28</v>
          </cell>
          <cell r="AG28">
            <v>78.59</v>
          </cell>
          <cell r="AH28">
            <v>69.47</v>
          </cell>
          <cell r="AI28">
            <v>92.96</v>
          </cell>
          <cell r="AJ28">
            <v>47.87</v>
          </cell>
          <cell r="AK28">
            <v>108.98</v>
          </cell>
          <cell r="AL28">
            <v>69.349999999999994</v>
          </cell>
        </row>
        <row r="29">
          <cell r="C29">
            <v>65.27</v>
          </cell>
          <cell r="D29">
            <v>62.49</v>
          </cell>
          <cell r="E29">
            <v>98.59</v>
          </cell>
          <cell r="F29">
            <v>104.62</v>
          </cell>
          <cell r="G29">
            <v>39.700000000000003</v>
          </cell>
          <cell r="H29">
            <v>60.08</v>
          </cell>
          <cell r="I29">
            <v>34.26</v>
          </cell>
          <cell r="J29">
            <v>73.08</v>
          </cell>
          <cell r="K29">
            <v>103.64</v>
          </cell>
          <cell r="L29">
            <v>55.22</v>
          </cell>
          <cell r="M29">
            <v>131.68</v>
          </cell>
          <cell r="N29">
            <v>116.74</v>
          </cell>
          <cell r="O29">
            <v>56.4</v>
          </cell>
          <cell r="P29">
            <v>81.33</v>
          </cell>
          <cell r="Q29">
            <v>65.8</v>
          </cell>
          <cell r="R29">
            <v>60.98</v>
          </cell>
          <cell r="S29">
            <v>43.11</v>
          </cell>
          <cell r="T29">
            <v>38.56</v>
          </cell>
          <cell r="U29">
            <v>64.2</v>
          </cell>
          <cell r="V29">
            <v>11.46</v>
          </cell>
          <cell r="W29">
            <v>113.19</v>
          </cell>
          <cell r="X29">
            <v>89.96</v>
          </cell>
          <cell r="Y29">
            <v>72.83</v>
          </cell>
          <cell r="Z29">
            <v>56.14</v>
          </cell>
          <cell r="AA29">
            <v>43.91</v>
          </cell>
          <cell r="AB29">
            <v>81.19</v>
          </cell>
          <cell r="AC29">
            <v>15.97</v>
          </cell>
          <cell r="AD29">
            <v>91.99</v>
          </cell>
          <cell r="AE29">
            <v>44.55</v>
          </cell>
          <cell r="AF29">
            <v>34.07</v>
          </cell>
          <cell r="AG29">
            <v>79.09</v>
          </cell>
          <cell r="AH29">
            <v>69.3</v>
          </cell>
          <cell r="AI29">
            <v>91.4</v>
          </cell>
          <cell r="AJ29">
            <v>47.78</v>
          </cell>
          <cell r="AK29">
            <v>106.84</v>
          </cell>
          <cell r="AL29">
            <v>68</v>
          </cell>
        </row>
        <row r="30">
          <cell r="C30">
            <v>65.31</v>
          </cell>
          <cell r="D30">
            <v>62.2</v>
          </cell>
          <cell r="E30">
            <v>97.14</v>
          </cell>
          <cell r="F30">
            <v>102.59</v>
          </cell>
          <cell r="G30">
            <v>39.06</v>
          </cell>
          <cell r="H30">
            <v>59.45</v>
          </cell>
          <cell r="I30">
            <v>33.4</v>
          </cell>
          <cell r="J30">
            <v>71.64</v>
          </cell>
          <cell r="K30">
            <v>100.91</v>
          </cell>
          <cell r="L30">
            <v>53.69</v>
          </cell>
          <cell r="M30">
            <v>130.54</v>
          </cell>
          <cell r="N30">
            <v>114.84</v>
          </cell>
          <cell r="O30">
            <v>55.08</v>
          </cell>
          <cell r="P30">
            <v>81.180000000000007</v>
          </cell>
          <cell r="Q30">
            <v>65.73</v>
          </cell>
          <cell r="R30">
            <v>58.71</v>
          </cell>
          <cell r="S30">
            <v>42.88</v>
          </cell>
          <cell r="T30">
            <v>38.270000000000003</v>
          </cell>
          <cell r="U30">
            <v>62.5</v>
          </cell>
          <cell r="V30">
            <v>10.4</v>
          </cell>
          <cell r="W30">
            <v>112.43</v>
          </cell>
          <cell r="X30">
            <v>88.85</v>
          </cell>
          <cell r="Y30">
            <v>70.010000000000005</v>
          </cell>
          <cell r="Z30">
            <v>55.06</v>
          </cell>
          <cell r="AA30">
            <v>44.05</v>
          </cell>
          <cell r="AB30">
            <v>80.03</v>
          </cell>
          <cell r="AC30">
            <v>16.079999999999998</v>
          </cell>
          <cell r="AD30">
            <v>90.76</v>
          </cell>
          <cell r="AE30">
            <v>43.92</v>
          </cell>
          <cell r="AF30">
            <v>33.89</v>
          </cell>
          <cell r="AG30">
            <v>78.2</v>
          </cell>
          <cell r="AH30">
            <v>69.62</v>
          </cell>
          <cell r="AI30">
            <v>88.72</v>
          </cell>
          <cell r="AJ30">
            <v>48.98</v>
          </cell>
          <cell r="AK30">
            <v>103.8</v>
          </cell>
          <cell r="AL30">
            <v>67.66</v>
          </cell>
        </row>
        <row r="31">
          <cell r="C31">
            <v>65.47</v>
          </cell>
          <cell r="D31">
            <v>63.44</v>
          </cell>
          <cell r="E31">
            <v>98.73</v>
          </cell>
          <cell r="F31">
            <v>103.39</v>
          </cell>
          <cell r="G31">
            <v>39.49</v>
          </cell>
          <cell r="H31">
            <v>60.13</v>
          </cell>
          <cell r="I31">
            <v>33.82</v>
          </cell>
          <cell r="J31">
            <v>72.38</v>
          </cell>
          <cell r="K31">
            <v>100.2</v>
          </cell>
          <cell r="L31">
            <v>54.1</v>
          </cell>
          <cell r="M31">
            <v>132.05000000000001</v>
          </cell>
          <cell r="N31">
            <v>115.23</v>
          </cell>
          <cell r="O31">
            <v>55.19</v>
          </cell>
          <cell r="P31">
            <v>84.66</v>
          </cell>
          <cell r="Q31">
            <v>66.97</v>
          </cell>
          <cell r="R31">
            <v>58.79</v>
          </cell>
          <cell r="S31">
            <v>43.36</v>
          </cell>
          <cell r="T31">
            <v>38.53</v>
          </cell>
          <cell r="U31">
            <v>63.56</v>
          </cell>
          <cell r="V31">
            <v>10.46</v>
          </cell>
          <cell r="W31">
            <v>113.63</v>
          </cell>
          <cell r="X31">
            <v>89.69</v>
          </cell>
          <cell r="Y31">
            <v>70.48</v>
          </cell>
          <cell r="Z31">
            <v>55.2</v>
          </cell>
          <cell r="AA31">
            <v>44.65</v>
          </cell>
          <cell r="AB31">
            <v>78.95</v>
          </cell>
          <cell r="AC31">
            <v>16.39</v>
          </cell>
          <cell r="AD31">
            <v>91.04</v>
          </cell>
          <cell r="AE31">
            <v>43.9</v>
          </cell>
          <cell r="AF31">
            <v>34.54</v>
          </cell>
          <cell r="AG31">
            <v>81.66</v>
          </cell>
          <cell r="AH31">
            <v>71.900000000000006</v>
          </cell>
          <cell r="AI31">
            <v>88.65</v>
          </cell>
          <cell r="AJ31">
            <v>50.07</v>
          </cell>
          <cell r="AK31">
            <v>104.47</v>
          </cell>
          <cell r="AL31">
            <v>68.73</v>
          </cell>
        </row>
        <row r="32">
          <cell r="C32">
            <v>65.47</v>
          </cell>
          <cell r="D32">
            <v>64.260000000000005</v>
          </cell>
          <cell r="E32">
            <v>100</v>
          </cell>
          <cell r="F32">
            <v>105.24</v>
          </cell>
          <cell r="G32">
            <v>39.799999999999997</v>
          </cell>
          <cell r="H32">
            <v>60.74</v>
          </cell>
          <cell r="I32">
            <v>33.69</v>
          </cell>
          <cell r="J32">
            <v>72.87</v>
          </cell>
          <cell r="K32">
            <v>102.15</v>
          </cell>
          <cell r="L32">
            <v>54.33</v>
          </cell>
          <cell r="M32">
            <v>131.94</v>
          </cell>
          <cell r="N32">
            <v>116.41</v>
          </cell>
          <cell r="O32">
            <v>54.82</v>
          </cell>
          <cell r="P32">
            <v>85.08</v>
          </cell>
          <cell r="Q32">
            <v>67.7</v>
          </cell>
          <cell r="R32">
            <v>59.74</v>
          </cell>
          <cell r="S32">
            <v>43.68</v>
          </cell>
          <cell r="T32">
            <v>39.28</v>
          </cell>
          <cell r="U32">
            <v>64</v>
          </cell>
          <cell r="V32">
            <v>10.47</v>
          </cell>
          <cell r="W32">
            <v>115.05</v>
          </cell>
          <cell r="X32">
            <v>90.88</v>
          </cell>
          <cell r="Y32">
            <v>70.849999999999994</v>
          </cell>
          <cell r="Z32">
            <v>55.53</v>
          </cell>
          <cell r="AA32">
            <v>45.12</v>
          </cell>
          <cell r="AB32">
            <v>78.89</v>
          </cell>
          <cell r="AC32">
            <v>16.14</v>
          </cell>
          <cell r="AD32">
            <v>91.8</v>
          </cell>
          <cell r="AE32">
            <v>44.4</v>
          </cell>
          <cell r="AF32">
            <v>34.72</v>
          </cell>
          <cell r="AG32">
            <v>81.41</v>
          </cell>
          <cell r="AH32">
            <v>70.63</v>
          </cell>
          <cell r="AI32">
            <v>89.89</v>
          </cell>
          <cell r="AJ32">
            <v>51.27</v>
          </cell>
          <cell r="AK32">
            <v>105.5</v>
          </cell>
          <cell r="AL32">
            <v>70.03</v>
          </cell>
        </row>
        <row r="33"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  <cell r="AF33"/>
          <cell r="AG33"/>
          <cell r="AH33"/>
          <cell r="AI33"/>
          <cell r="AJ33"/>
          <cell r="AK33"/>
          <cell r="AL33"/>
        </row>
        <row r="34">
          <cell r="C34">
            <v>65.333666666666673</v>
          </cell>
          <cell r="D34">
            <v>62.612333333333339</v>
          </cell>
          <cell r="E34">
            <v>98.546333333333322</v>
          </cell>
          <cell r="F34">
            <v>105.02133333333332</v>
          </cell>
          <cell r="G34">
            <v>40.152000000000008</v>
          </cell>
          <cell r="H34">
            <v>59.661666666666662</v>
          </cell>
          <cell r="I34">
            <v>35.55766666666667</v>
          </cell>
          <cell r="J34">
            <v>72.921333333333322</v>
          </cell>
          <cell r="K34">
            <v>106.88433333333329</v>
          </cell>
          <cell r="L34">
            <v>54.166000000000011</v>
          </cell>
          <cell r="M34">
            <v>133.73300000000003</v>
          </cell>
          <cell r="N34">
            <v>118.49466666666666</v>
          </cell>
          <cell r="O34">
            <v>56.893666666666668</v>
          </cell>
          <cell r="P34">
            <v>83.080999999999989</v>
          </cell>
          <cell r="Q34">
            <v>66.924666666666667</v>
          </cell>
          <cell r="R34">
            <v>59.794666666666672</v>
          </cell>
          <cell r="S34">
            <v>44.44766666666667</v>
          </cell>
          <cell r="T34">
            <v>39.465666666666657</v>
          </cell>
          <cell r="U34">
            <v>64.475999999999999</v>
          </cell>
          <cell r="V34">
            <v>10.658666666666667</v>
          </cell>
          <cell r="W34">
            <v>115.295</v>
          </cell>
          <cell r="X34">
            <v>91.057000000000002</v>
          </cell>
          <cell r="Y34">
            <v>70.202666666666659</v>
          </cell>
          <cell r="Z34">
            <v>56.080666666666659</v>
          </cell>
          <cell r="AA34">
            <v>44.597333333333339</v>
          </cell>
          <cell r="AB34">
            <v>80.336666666666645</v>
          </cell>
          <cell r="AC34">
            <v>16.732666666666667</v>
          </cell>
          <cell r="AD34">
            <v>92.574666666666658</v>
          </cell>
          <cell r="AE34">
            <v>43.696000000000005</v>
          </cell>
          <cell r="AF34">
            <v>34.741333333333337</v>
          </cell>
          <cell r="AG34">
            <v>81.10333333333331</v>
          </cell>
          <cell r="AH34">
            <v>69.405000000000001</v>
          </cell>
          <cell r="AI34">
            <v>89.843333333333305</v>
          </cell>
          <cell r="AJ34">
            <v>52.071666666666673</v>
          </cell>
          <cell r="AK34">
            <v>106.32633333333334</v>
          </cell>
          <cell r="AL34">
            <v>69.266999999999996</v>
          </cell>
        </row>
      </sheetData>
      <sheetData sheetId="31">
        <row r="34">
          <cell r="C34">
            <v>129.60033333333334</v>
          </cell>
          <cell r="D34">
            <v>202.41066666666669</v>
          </cell>
          <cell r="E34">
            <v>289.07733333333334</v>
          </cell>
          <cell r="F34">
            <v>163.23266666666669</v>
          </cell>
          <cell r="G34">
            <v>87.889666666666656</v>
          </cell>
          <cell r="H34">
            <v>307.65399999999994</v>
          </cell>
          <cell r="I34">
            <v>214.03999999999996</v>
          </cell>
          <cell r="J34">
            <v>146.16600000000003</v>
          </cell>
          <cell r="K34">
            <v>221.86166666666665</v>
          </cell>
          <cell r="L34">
            <v>58.394999999999996</v>
          </cell>
          <cell r="M34">
            <v>34.428666666666665</v>
          </cell>
          <cell r="N34">
            <v>107.925</v>
          </cell>
          <cell r="O34">
            <v>60.047333333333334</v>
          </cell>
          <cell r="P34">
            <v>260.27600000000001</v>
          </cell>
          <cell r="Q34">
            <v>70.291000000000011</v>
          </cell>
          <cell r="R34">
            <v>92.098666666666659</v>
          </cell>
          <cell r="S34">
            <v>35.689</v>
          </cell>
          <cell r="T34">
            <v>942.59433333333322</v>
          </cell>
          <cell r="U34">
            <v>202.75433333333334</v>
          </cell>
          <cell r="V34">
            <v>140.61466666666666</v>
          </cell>
          <cell r="W34">
            <v>331.78533333333337</v>
          </cell>
          <cell r="X34">
            <v>110.13999999999997</v>
          </cell>
          <cell r="Y34">
            <v>169.94</v>
          </cell>
          <cell r="Z34">
            <v>360.45833333333326</v>
          </cell>
          <cell r="AA34">
            <v>29.887333333333334</v>
          </cell>
          <cell r="AB34">
            <v>179.4013333333333</v>
          </cell>
          <cell r="AC34">
            <v>244.96266666666668</v>
          </cell>
          <cell r="AD34">
            <v>160.29166666666663</v>
          </cell>
          <cell r="AE34">
            <v>140.26000000000002</v>
          </cell>
          <cell r="AF34">
            <v>815.15166666666676</v>
          </cell>
          <cell r="AG34">
            <v>456.44733333333335</v>
          </cell>
          <cell r="AH34">
            <v>234.85866666666664</v>
          </cell>
          <cell r="AI34">
            <v>307.69633333333343</v>
          </cell>
          <cell r="AJ34">
            <v>664.49666666666667</v>
          </cell>
          <cell r="AK34">
            <v>89.092000000000013</v>
          </cell>
          <cell r="AL34">
            <v>383.66533333333342</v>
          </cell>
          <cell r="AM34">
            <v>66.070333333333338</v>
          </cell>
          <cell r="AN34">
            <v>546.23733333333325</v>
          </cell>
          <cell r="AO34">
            <v>497.87600000000015</v>
          </cell>
          <cell r="AP34">
            <v>148.75066666666669</v>
          </cell>
          <cell r="AQ34">
            <v>168.399</v>
          </cell>
          <cell r="AR34">
            <v>276.61299999999994</v>
          </cell>
          <cell r="AS34">
            <v>236.61200000000002</v>
          </cell>
          <cell r="AT34">
            <v>572.03266666666673</v>
          </cell>
          <cell r="AU34">
            <v>494.78399999999993</v>
          </cell>
          <cell r="AV34">
            <v>255.82399999999993</v>
          </cell>
          <cell r="AW34">
            <v>517.87199999999996</v>
          </cell>
          <cell r="AX34">
            <v>43.972999999999992</v>
          </cell>
          <cell r="AY34">
            <v>87.907333333333312</v>
          </cell>
          <cell r="AZ34">
            <v>227.42133333333331</v>
          </cell>
        </row>
        <row r="37">
          <cell r="B37" t="str">
            <v>Average of closing prices for 30 trading days ended Apr. 14, 2025.</v>
          </cell>
        </row>
      </sheetData>
      <sheetData sheetId="32"/>
      <sheetData sheetId="33"/>
      <sheetData sheetId="34">
        <row r="8">
          <cell r="B8" t="str">
            <v>ALE</v>
          </cell>
          <cell r="C8" t="str">
            <v>ALLETE</v>
          </cell>
          <cell r="D8"/>
          <cell r="E8">
            <v>2.94</v>
          </cell>
          <cell r="F8">
            <v>105</v>
          </cell>
          <cell r="G8">
            <v>85</v>
          </cell>
          <cell r="H8">
            <v>5.5</v>
          </cell>
          <cell r="I8">
            <v>3.26</v>
          </cell>
          <cell r="J8">
            <v>54</v>
          </cell>
          <cell r="K8">
            <v>57.82</v>
          </cell>
          <cell r="L8">
            <v>61</v>
          </cell>
          <cell r="M8">
            <v>0.39600000000000002</v>
          </cell>
          <cell r="N8">
            <v>0.40500000000000003</v>
          </cell>
          <cell r="O8">
            <v>0.57799999999999996</v>
          </cell>
          <cell r="P8">
            <v>0.59499999999999997</v>
          </cell>
          <cell r="Q8">
            <v>4923.3999999999996</v>
          </cell>
          <cell r="R8">
            <v>5550</v>
          </cell>
          <cell r="S8">
            <v>0.09</v>
          </cell>
          <cell r="T8">
            <v>0.06</v>
          </cell>
          <cell r="U8">
            <v>3.5000000000000003E-2</v>
          </cell>
          <cell r="V8">
            <v>3.5000000000000003E-2</v>
          </cell>
          <cell r="W8">
            <v>1</v>
          </cell>
          <cell r="X8">
            <v>0.85</v>
          </cell>
          <cell r="Y8" t="str">
            <v>A+</v>
          </cell>
          <cell r="Z8">
            <v>9.2499999999999999E-2</v>
          </cell>
          <cell r="AA8" t="str">
            <v>BBB</v>
          </cell>
          <cell r="AB8" t="str">
            <v>Baa1</v>
          </cell>
          <cell r="AC8">
            <v>3700</v>
          </cell>
          <cell r="AD8" t="str">
            <v>Y</v>
          </cell>
          <cell r="AE8" t="str">
            <v>n/a</v>
          </cell>
          <cell r="AF8" t="str">
            <v>n/a</v>
          </cell>
          <cell r="AH8"/>
          <cell r="AI8"/>
        </row>
        <row r="9">
          <cell r="B9" t="str">
            <v>LNT</v>
          </cell>
          <cell r="C9" t="str">
            <v>Alliant Energy</v>
          </cell>
          <cell r="D9"/>
          <cell r="E9">
            <v>1.92</v>
          </cell>
          <cell r="F9">
            <v>80</v>
          </cell>
          <cell r="G9">
            <v>65</v>
          </cell>
          <cell r="H9">
            <v>4.25</v>
          </cell>
          <cell r="I9">
            <v>2.4300000000000002</v>
          </cell>
          <cell r="J9">
            <v>31.9</v>
          </cell>
          <cell r="K9">
            <v>256.69</v>
          </cell>
          <cell r="L9">
            <v>257</v>
          </cell>
          <cell r="M9">
            <v>0.55300000000000005</v>
          </cell>
          <cell r="N9">
            <v>0.52</v>
          </cell>
          <cell r="O9">
            <v>0.44700000000000001</v>
          </cell>
          <cell r="P9">
            <v>0.48</v>
          </cell>
          <cell r="Q9">
            <v>15681</v>
          </cell>
          <cell r="R9">
            <v>17070</v>
          </cell>
          <cell r="S9">
            <v>0.12</v>
          </cell>
          <cell r="T9">
            <v>0.06</v>
          </cell>
          <cell r="U9">
            <v>0.06</v>
          </cell>
          <cell r="V9">
            <v>0.04</v>
          </cell>
          <cell r="W9">
            <v>1</v>
          </cell>
          <cell r="X9">
            <v>0.8</v>
          </cell>
          <cell r="Y9" t="str">
            <v>A+</v>
          </cell>
          <cell r="Z9">
            <v>0.1</v>
          </cell>
          <cell r="AA9" t="str">
            <v>BBB+</v>
          </cell>
          <cell r="AB9" t="str">
            <v>Baa2</v>
          </cell>
          <cell r="AC9">
            <v>16300</v>
          </cell>
          <cell r="AD9" t="str">
            <v>Y</v>
          </cell>
          <cell r="AE9">
            <v>6.4000000000000001E-2</v>
          </cell>
          <cell r="AF9">
            <v>6.7299999999999999E-2</v>
          </cell>
          <cell r="AH9"/>
          <cell r="AI9"/>
        </row>
        <row r="10">
          <cell r="B10" t="str">
            <v>AEE</v>
          </cell>
          <cell r="C10" t="str">
            <v>Ameren Corp.</v>
          </cell>
          <cell r="D10"/>
          <cell r="E10">
            <v>2.85</v>
          </cell>
          <cell r="F10">
            <v>145</v>
          </cell>
          <cell r="G10">
            <v>115</v>
          </cell>
          <cell r="H10">
            <v>6.5</v>
          </cell>
          <cell r="I10">
            <v>3.57</v>
          </cell>
          <cell r="J10">
            <v>52.65</v>
          </cell>
          <cell r="K10">
            <v>266.93</v>
          </cell>
          <cell r="L10">
            <v>285</v>
          </cell>
          <cell r="M10">
            <v>0.53900000000000003</v>
          </cell>
          <cell r="N10">
            <v>0.51</v>
          </cell>
          <cell r="O10">
            <v>0.45300000000000001</v>
          </cell>
          <cell r="P10">
            <v>0.48499999999999999</v>
          </cell>
          <cell r="Q10">
            <v>25432</v>
          </cell>
          <cell r="R10">
            <v>29500</v>
          </cell>
          <cell r="S10">
            <v>0.1</v>
          </cell>
          <cell r="T10">
            <v>6.5000000000000002E-2</v>
          </cell>
          <cell r="U10">
            <v>6.5000000000000002E-2</v>
          </cell>
          <cell r="V10">
            <v>6.5000000000000002E-2</v>
          </cell>
          <cell r="W10">
            <v>1</v>
          </cell>
          <cell r="X10">
            <v>0.8</v>
          </cell>
          <cell r="Y10" t="str">
            <v>A+</v>
          </cell>
          <cell r="Z10" t="str">
            <v>n/a</v>
          </cell>
          <cell r="AA10" t="str">
            <v>BBB+</v>
          </cell>
          <cell r="AB10" t="str">
            <v>Baa1</v>
          </cell>
          <cell r="AC10">
            <v>22000</v>
          </cell>
          <cell r="AD10" t="str">
            <v>Y</v>
          </cell>
          <cell r="AE10" t="str">
            <v>n/a</v>
          </cell>
          <cell r="AF10">
            <v>6.9500000000000006E-2</v>
          </cell>
          <cell r="AH10"/>
          <cell r="AI10"/>
        </row>
        <row r="11">
          <cell r="B11" t="str">
            <v>AEP</v>
          </cell>
          <cell r="C11" t="str">
            <v>American Elec Pwr</v>
          </cell>
          <cell r="D11"/>
          <cell r="E11">
            <v>3.8</v>
          </cell>
          <cell r="F11">
            <v>150</v>
          </cell>
          <cell r="G11">
            <v>120</v>
          </cell>
          <cell r="H11">
            <v>7.5</v>
          </cell>
          <cell r="I11">
            <v>4.3099999999999996</v>
          </cell>
          <cell r="J11">
            <v>60.9</v>
          </cell>
          <cell r="K11">
            <v>532.9</v>
          </cell>
          <cell r="L11">
            <v>550</v>
          </cell>
          <cell r="M11">
            <v>0.58099999999999996</v>
          </cell>
          <cell r="N11">
            <v>0.57499999999999996</v>
          </cell>
          <cell r="O11">
            <v>0.42399999999999999</v>
          </cell>
          <cell r="P11">
            <v>0.42499999999999999</v>
          </cell>
          <cell r="Q11">
            <v>67528</v>
          </cell>
          <cell r="R11">
            <v>75900</v>
          </cell>
          <cell r="S11">
            <v>0.11</v>
          </cell>
          <cell r="T11">
            <v>6.5000000000000002E-2</v>
          </cell>
          <cell r="U11">
            <v>5.5E-2</v>
          </cell>
          <cell r="V11">
            <v>0.06</v>
          </cell>
          <cell r="W11">
            <v>1</v>
          </cell>
          <cell r="X11">
            <v>0.7</v>
          </cell>
          <cell r="Y11" t="str">
            <v>A</v>
          </cell>
          <cell r="Z11" t="str">
            <v>n/a</v>
          </cell>
          <cell r="AA11" t="str">
            <v>BBB+</v>
          </cell>
          <cell r="AB11" t="str">
            <v>Baa2</v>
          </cell>
          <cell r="AC11">
            <v>52700</v>
          </cell>
          <cell r="AD11" t="str">
            <v>N</v>
          </cell>
          <cell r="AE11">
            <v>6.8000000000000005E-2</v>
          </cell>
          <cell r="AF11">
            <v>6.2600000000000003E-2</v>
          </cell>
          <cell r="AH11"/>
          <cell r="AI11"/>
        </row>
        <row r="12">
          <cell r="B12" t="str">
            <v>AVA</v>
          </cell>
          <cell r="C12" t="str">
            <v>Avista Corp.</v>
          </cell>
          <cell r="D12"/>
          <cell r="E12">
            <v>1.9</v>
          </cell>
          <cell r="F12">
            <v>65</v>
          </cell>
          <cell r="G12">
            <v>40</v>
          </cell>
          <cell r="H12">
            <v>2.95</v>
          </cell>
          <cell r="I12">
            <v>2.2000000000000002</v>
          </cell>
          <cell r="J12">
            <v>35.75</v>
          </cell>
          <cell r="K12">
            <v>80.040000000000006</v>
          </cell>
          <cell r="L12">
            <v>85</v>
          </cell>
          <cell r="M12">
            <v>0.51</v>
          </cell>
          <cell r="N12">
            <v>0.46500000000000002</v>
          </cell>
          <cell r="O12">
            <v>0.49</v>
          </cell>
          <cell r="P12">
            <v>0.53500000000000003</v>
          </cell>
          <cell r="Q12">
            <v>5292</v>
          </cell>
          <cell r="R12">
            <v>5700</v>
          </cell>
          <cell r="S12">
            <v>0.08</v>
          </cell>
          <cell r="T12">
            <v>5.5E-2</v>
          </cell>
          <cell r="U12">
            <v>0.04</v>
          </cell>
          <cell r="V12">
            <v>0.02</v>
          </cell>
          <cell r="W12">
            <v>3</v>
          </cell>
          <cell r="X12">
            <v>0.75</v>
          </cell>
          <cell r="Y12" t="str">
            <v>A</v>
          </cell>
          <cell r="Z12">
            <v>9.4000000000000014E-2</v>
          </cell>
          <cell r="AA12" t="str">
            <v>BBB</v>
          </cell>
          <cell r="AB12" t="str">
            <v>Baa2</v>
          </cell>
          <cell r="AC12">
            <v>3100</v>
          </cell>
          <cell r="AD12" t="str">
            <v>Y</v>
          </cell>
          <cell r="AE12">
            <v>7.3999999999999996E-2</v>
          </cell>
          <cell r="AF12">
            <v>6.0699999999999997E-2</v>
          </cell>
          <cell r="AH12"/>
          <cell r="AI12"/>
        </row>
        <row r="13">
          <cell r="B13" t="str">
            <v>BKH</v>
          </cell>
          <cell r="C13" t="str">
            <v>Black Hills Corp.</v>
          </cell>
          <cell r="D13"/>
          <cell r="E13">
            <v>2.7</v>
          </cell>
          <cell r="F13">
            <v>90</v>
          </cell>
          <cell r="G13">
            <v>65</v>
          </cell>
          <cell r="H13">
            <v>5</v>
          </cell>
          <cell r="I13">
            <v>3.1</v>
          </cell>
          <cell r="J13">
            <v>56</v>
          </cell>
          <cell r="K13">
            <v>69.84</v>
          </cell>
          <cell r="L13">
            <v>77</v>
          </cell>
          <cell r="M13">
            <v>0.56499999999999995</v>
          </cell>
          <cell r="N13">
            <v>0.55500000000000005</v>
          </cell>
          <cell r="O13">
            <v>0.435</v>
          </cell>
          <cell r="P13">
            <v>0.44500000000000001</v>
          </cell>
          <cell r="Q13">
            <v>7751.7</v>
          </cell>
          <cell r="R13">
            <v>9900</v>
          </cell>
          <cell r="S13">
            <v>8.5000000000000006E-2</v>
          </cell>
          <cell r="T13">
            <v>3.5000000000000003E-2</v>
          </cell>
          <cell r="U13">
            <v>3.5000000000000003E-2</v>
          </cell>
          <cell r="V13">
            <v>0.03</v>
          </cell>
          <cell r="W13">
            <v>2</v>
          </cell>
          <cell r="X13">
            <v>0.9</v>
          </cell>
          <cell r="Y13" t="str">
            <v>A</v>
          </cell>
          <cell r="Z13">
            <v>9.3700000000000006E-2</v>
          </cell>
          <cell r="AA13" t="str">
            <v>BBB+</v>
          </cell>
          <cell r="AB13" t="str">
            <v>Baa2</v>
          </cell>
          <cell r="AC13">
            <v>4100</v>
          </cell>
          <cell r="AD13" t="str">
            <v>Y</v>
          </cell>
          <cell r="AE13">
            <v>5.2999999999999999E-2</v>
          </cell>
          <cell r="AF13">
            <v>5.2600000000000001E-2</v>
          </cell>
          <cell r="AH13"/>
          <cell r="AI13"/>
        </row>
        <row r="14">
          <cell r="B14" t="str">
            <v>CNP</v>
          </cell>
          <cell r="C14" t="str">
            <v>CenterPoint Energy</v>
          </cell>
          <cell r="D14"/>
          <cell r="E14">
            <v>0.84</v>
          </cell>
          <cell r="F14">
            <v>45</v>
          </cell>
          <cell r="G14">
            <v>30</v>
          </cell>
          <cell r="H14">
            <v>2</v>
          </cell>
          <cell r="I14">
            <v>1.01</v>
          </cell>
          <cell r="J14">
            <v>21.5</v>
          </cell>
          <cell r="K14">
            <v>651.73</v>
          </cell>
          <cell r="L14">
            <v>653</v>
          </cell>
          <cell r="M14">
            <v>0.65500000000000003</v>
          </cell>
          <cell r="N14">
            <v>0.59</v>
          </cell>
          <cell r="O14">
            <v>0.34499999999999997</v>
          </cell>
          <cell r="P14">
            <v>0.41</v>
          </cell>
          <cell r="Q14">
            <v>31063</v>
          </cell>
          <cell r="R14">
            <v>34000</v>
          </cell>
          <cell r="S14">
            <v>0.105</v>
          </cell>
          <cell r="T14">
            <v>6.5000000000000002E-2</v>
          </cell>
          <cell r="U14">
            <v>0.06</v>
          </cell>
          <cell r="V14">
            <v>5.5E-2</v>
          </cell>
          <cell r="W14">
            <v>3</v>
          </cell>
          <cell r="X14">
            <v>0.9</v>
          </cell>
          <cell r="Y14" t="str">
            <v>A</v>
          </cell>
          <cell r="Z14">
            <v>9.4E-2</v>
          </cell>
          <cell r="AA14" t="str">
            <v>BBB+</v>
          </cell>
          <cell r="AB14" t="str">
            <v>Baa2</v>
          </cell>
          <cell r="AC14">
            <v>21200</v>
          </cell>
          <cell r="AD14" t="str">
            <v>Y</v>
          </cell>
          <cell r="AE14">
            <v>0.08</v>
          </cell>
          <cell r="AF14">
            <v>7.4899999999999994E-2</v>
          </cell>
          <cell r="AH14"/>
          <cell r="AI14"/>
        </row>
        <row r="15">
          <cell r="B15" t="str">
            <v>CMS</v>
          </cell>
          <cell r="C15" t="str">
            <v>CMS Energy Corp.</v>
          </cell>
          <cell r="D15"/>
          <cell r="E15">
            <v>2.17</v>
          </cell>
          <cell r="F15">
            <v>95</v>
          </cell>
          <cell r="G15">
            <v>70</v>
          </cell>
          <cell r="H15">
            <v>4.2</v>
          </cell>
          <cell r="I15">
            <v>2.5</v>
          </cell>
          <cell r="J15">
            <v>30.75</v>
          </cell>
          <cell r="K15">
            <v>298.8</v>
          </cell>
          <cell r="L15">
            <v>302</v>
          </cell>
          <cell r="M15">
            <v>0.65</v>
          </cell>
          <cell r="N15">
            <v>0.61499999999999999</v>
          </cell>
          <cell r="O15">
            <v>0.34</v>
          </cell>
          <cell r="P15">
            <v>0.375</v>
          </cell>
          <cell r="Q15">
            <v>23536</v>
          </cell>
          <cell r="R15">
            <v>24700</v>
          </cell>
          <cell r="S15">
            <v>0.13500000000000001</v>
          </cell>
          <cell r="T15">
            <v>0.06</v>
          </cell>
          <cell r="U15">
            <v>0.05</v>
          </cell>
          <cell r="V15">
            <v>0.05</v>
          </cell>
          <cell r="W15">
            <v>2</v>
          </cell>
          <cell r="X15">
            <v>0.7</v>
          </cell>
          <cell r="Y15" t="str">
            <v>B++</v>
          </cell>
          <cell r="Z15">
            <v>9.9000000000000005E-2</v>
          </cell>
          <cell r="AA15" t="str">
            <v>BBB+</v>
          </cell>
          <cell r="AB15" t="str">
            <v>Baa2</v>
          </cell>
          <cell r="AC15">
            <v>20800</v>
          </cell>
          <cell r="AD15" t="str">
            <v>Y</v>
          </cell>
          <cell r="AE15">
            <v>7.8E-2</v>
          </cell>
          <cell r="AF15">
            <v>7.6799999999999993E-2</v>
          </cell>
          <cell r="AH15"/>
          <cell r="AI15"/>
        </row>
        <row r="16">
          <cell r="B16" t="str">
            <v>ED</v>
          </cell>
          <cell r="C16" t="str">
            <v>Consolidated Edison</v>
          </cell>
          <cell r="D16"/>
          <cell r="E16">
            <v>3.4</v>
          </cell>
          <cell r="F16">
            <v>125</v>
          </cell>
          <cell r="G16">
            <v>105</v>
          </cell>
          <cell r="H16">
            <v>7</v>
          </cell>
          <cell r="I16">
            <v>4.24</v>
          </cell>
          <cell r="J16">
            <v>77.75</v>
          </cell>
          <cell r="K16">
            <v>346.5</v>
          </cell>
          <cell r="L16">
            <v>355</v>
          </cell>
          <cell r="M16">
            <v>0.505</v>
          </cell>
          <cell r="N16">
            <v>0.52</v>
          </cell>
          <cell r="O16">
            <v>0.495</v>
          </cell>
          <cell r="P16">
            <v>0.48</v>
          </cell>
          <cell r="Q16">
            <v>44200</v>
          </cell>
          <cell r="R16">
            <v>57600</v>
          </cell>
          <cell r="S16">
            <v>0.09</v>
          </cell>
          <cell r="T16">
            <v>0.06</v>
          </cell>
          <cell r="U16">
            <v>0.04</v>
          </cell>
          <cell r="V16">
            <v>0.04</v>
          </cell>
          <cell r="W16">
            <v>1</v>
          </cell>
          <cell r="X16">
            <v>0.65</v>
          </cell>
          <cell r="Y16" t="str">
            <v>A+</v>
          </cell>
          <cell r="Z16">
            <v>9.2249999999999999E-2</v>
          </cell>
          <cell r="AA16" t="str">
            <v>A-</v>
          </cell>
          <cell r="AB16" t="str">
            <v>Baa1</v>
          </cell>
          <cell r="AC16">
            <v>36300</v>
          </cell>
          <cell r="AD16" t="str">
            <v>Y</v>
          </cell>
          <cell r="AE16">
            <v>5.6000000000000001E-2</v>
          </cell>
          <cell r="AF16">
            <v>5.57E-2</v>
          </cell>
          <cell r="AH16"/>
          <cell r="AI16"/>
        </row>
        <row r="17">
          <cell r="B17" t="str">
            <v>D</v>
          </cell>
          <cell r="C17" t="str">
            <v>Dominion Energy</v>
          </cell>
          <cell r="D17"/>
          <cell r="E17">
            <v>2.67</v>
          </cell>
          <cell r="F17">
            <v>80</v>
          </cell>
          <cell r="G17">
            <v>60</v>
          </cell>
          <cell r="H17">
            <v>4.25</v>
          </cell>
          <cell r="I17">
            <v>2.67</v>
          </cell>
          <cell r="J17">
            <v>38</v>
          </cell>
          <cell r="K17">
            <v>841</v>
          </cell>
          <cell r="L17">
            <v>880</v>
          </cell>
          <cell r="M17">
            <v>0.53</v>
          </cell>
          <cell r="N17">
            <v>0.56000000000000005</v>
          </cell>
          <cell r="O17">
            <v>0.44</v>
          </cell>
          <cell r="P17">
            <v>0.42</v>
          </cell>
          <cell r="Q17">
            <v>59125</v>
          </cell>
          <cell r="R17">
            <v>79800</v>
          </cell>
          <cell r="S17">
            <v>0.11</v>
          </cell>
          <cell r="T17">
            <v>3.5000000000000003E-2</v>
          </cell>
          <cell r="U17">
            <v>5.0000000000000001E-3</v>
          </cell>
          <cell r="V17">
            <v>0.03</v>
          </cell>
          <cell r="W17">
            <v>2</v>
          </cell>
          <cell r="X17">
            <v>0.75</v>
          </cell>
          <cell r="Y17" t="str">
            <v>A</v>
          </cell>
          <cell r="Z17">
            <v>9.425E-2</v>
          </cell>
          <cell r="AA17" t="str">
            <v>BBB+</v>
          </cell>
          <cell r="AB17" t="str">
            <v>Baa2</v>
          </cell>
          <cell r="AC17">
            <v>50400</v>
          </cell>
          <cell r="AD17" t="str">
            <v>Y</v>
          </cell>
          <cell r="AE17">
            <v>0.21199999999999999</v>
          </cell>
          <cell r="AF17">
            <v>0.13589999999999999</v>
          </cell>
          <cell r="AH17"/>
          <cell r="AI17"/>
        </row>
        <row r="18">
          <cell r="B18" t="str">
            <v>DTE</v>
          </cell>
          <cell r="C18" t="str">
            <v>DTE Energy Co.</v>
          </cell>
          <cell r="D18"/>
          <cell r="E18">
            <v>4.3600000000000003</v>
          </cell>
          <cell r="F18">
            <v>200</v>
          </cell>
          <cell r="G18">
            <v>145</v>
          </cell>
          <cell r="H18">
            <v>9.6</v>
          </cell>
          <cell r="I18">
            <v>5.15</v>
          </cell>
          <cell r="J18">
            <v>63.1</v>
          </cell>
          <cell r="K18">
            <v>207.17</v>
          </cell>
          <cell r="L18">
            <v>206</v>
          </cell>
          <cell r="M18">
            <v>0.61399999999999999</v>
          </cell>
          <cell r="N18">
            <v>0.61</v>
          </cell>
          <cell r="O18">
            <v>0.38200000000000001</v>
          </cell>
          <cell r="P18">
            <v>0.39</v>
          </cell>
          <cell r="Q18">
            <v>29328</v>
          </cell>
          <cell r="R18">
            <v>32200</v>
          </cell>
          <cell r="S18">
            <v>0.125</v>
          </cell>
          <cell r="T18">
            <v>4.4999999999999998E-2</v>
          </cell>
          <cell r="U18">
            <v>0.03</v>
          </cell>
          <cell r="V18">
            <v>0.01</v>
          </cell>
          <cell r="W18">
            <v>2</v>
          </cell>
          <cell r="X18">
            <v>0.85</v>
          </cell>
          <cell r="Y18" t="str">
            <v>B++</v>
          </cell>
          <cell r="Z18">
            <v>9.9000000000000005E-2</v>
          </cell>
          <cell r="AA18" t="str">
            <v>BBB+</v>
          </cell>
          <cell r="AB18" t="str">
            <v>Baa2</v>
          </cell>
          <cell r="AC18">
            <v>25800</v>
          </cell>
          <cell r="AD18" t="str">
            <v>Y</v>
          </cell>
          <cell r="AE18">
            <v>8.8999999999999996E-2</v>
          </cell>
          <cell r="AF18">
            <v>7.5700000000000003E-2</v>
          </cell>
          <cell r="AH18"/>
          <cell r="AI18"/>
        </row>
        <row r="19">
          <cell r="B19" t="str">
            <v>DUK</v>
          </cell>
          <cell r="C19" t="str">
            <v>Duke Energy Corp.</v>
          </cell>
          <cell r="D19"/>
          <cell r="E19">
            <v>4.22</v>
          </cell>
          <cell r="F19">
            <v>155</v>
          </cell>
          <cell r="G19">
            <v>115</v>
          </cell>
          <cell r="H19">
            <v>8</v>
          </cell>
          <cell r="I19">
            <v>5</v>
          </cell>
          <cell r="J19">
            <v>76.25</v>
          </cell>
          <cell r="K19">
            <v>772.5</v>
          </cell>
          <cell r="L19">
            <v>777</v>
          </cell>
          <cell r="M19">
            <v>0.61</v>
          </cell>
          <cell r="N19">
            <v>0.625</v>
          </cell>
          <cell r="O19">
            <v>0.38</v>
          </cell>
          <cell r="P19">
            <v>0.37</v>
          </cell>
          <cell r="Q19">
            <v>127650</v>
          </cell>
          <cell r="R19">
            <v>160500</v>
          </cell>
          <cell r="S19">
            <v>0.105</v>
          </cell>
          <cell r="T19">
            <v>0.06</v>
          </cell>
          <cell r="U19">
            <v>3.5000000000000003E-2</v>
          </cell>
          <cell r="V19">
            <v>0.03</v>
          </cell>
          <cell r="W19">
            <v>2</v>
          </cell>
          <cell r="X19">
            <v>0.7</v>
          </cell>
          <cell r="Y19" t="str">
            <v>A</v>
          </cell>
          <cell r="Z19">
            <v>9.7599999999999992E-2</v>
          </cell>
          <cell r="AA19" t="str">
            <v>BBB+</v>
          </cell>
          <cell r="AB19" t="str">
            <v>Baa2</v>
          </cell>
          <cell r="AC19">
            <v>90400</v>
          </cell>
          <cell r="AD19" t="str">
            <v>Y</v>
          </cell>
          <cell r="AE19" t="str">
            <v>n/a</v>
          </cell>
          <cell r="AF19">
            <v>6.3299999999999995E-2</v>
          </cell>
          <cell r="AH19"/>
          <cell r="AI19"/>
        </row>
        <row r="20">
          <cell r="B20" t="str">
            <v>EIX</v>
          </cell>
          <cell r="C20" t="str">
            <v>Edison International</v>
          </cell>
          <cell r="D20"/>
          <cell r="E20">
            <v>3.41</v>
          </cell>
          <cell r="F20">
            <v>120</v>
          </cell>
          <cell r="G20">
            <v>80</v>
          </cell>
          <cell r="H20">
            <v>7</v>
          </cell>
          <cell r="I20">
            <v>4.25</v>
          </cell>
          <cell r="J20">
            <v>50</v>
          </cell>
          <cell r="K20">
            <v>384.78</v>
          </cell>
          <cell r="L20">
            <v>395</v>
          </cell>
          <cell r="M20">
            <v>0.65400000000000003</v>
          </cell>
          <cell r="N20">
            <v>0.65</v>
          </cell>
          <cell r="O20">
            <v>0.27100000000000002</v>
          </cell>
          <cell r="P20">
            <v>0.28999999999999998</v>
          </cell>
          <cell r="Q20">
            <v>51274</v>
          </cell>
          <cell r="R20">
            <v>69000</v>
          </cell>
          <cell r="S20">
            <v>0.14000000000000001</v>
          </cell>
          <cell r="T20">
            <v>6.5000000000000002E-2</v>
          </cell>
          <cell r="U20">
            <v>0.06</v>
          </cell>
          <cell r="V20">
            <v>0.06</v>
          </cell>
          <cell r="W20">
            <v>3</v>
          </cell>
          <cell r="X20">
            <v>0.9</v>
          </cell>
          <cell r="Y20" t="str">
            <v>B+</v>
          </cell>
          <cell r="Z20">
            <v>0.10299999999999999</v>
          </cell>
          <cell r="AA20" t="str">
            <v>BBB</v>
          </cell>
          <cell r="AB20" t="str">
            <v>Baa2</v>
          </cell>
          <cell r="AC20">
            <v>20600</v>
          </cell>
          <cell r="AD20" t="str">
            <v>N</v>
          </cell>
          <cell r="AE20">
            <v>9.9000000000000005E-2</v>
          </cell>
          <cell r="AF20">
            <v>8.4500000000000006E-2</v>
          </cell>
          <cell r="AH20"/>
          <cell r="AI20"/>
        </row>
        <row r="21">
          <cell r="B21" t="str">
            <v>ETR</v>
          </cell>
          <cell r="C21" t="str">
            <v>Entergy Corp.</v>
          </cell>
          <cell r="D21"/>
          <cell r="E21">
            <v>2.4</v>
          </cell>
          <cell r="F21">
            <v>85</v>
          </cell>
          <cell r="G21">
            <v>70</v>
          </cell>
          <cell r="H21">
            <v>4.2</v>
          </cell>
          <cell r="I21">
            <v>3</v>
          </cell>
          <cell r="J21">
            <v>43.45</v>
          </cell>
          <cell r="K21">
            <v>429.58</v>
          </cell>
          <cell r="L21">
            <v>460</v>
          </cell>
          <cell r="M21">
            <v>0.63500000000000001</v>
          </cell>
          <cell r="N21">
            <v>0.63500000000000001</v>
          </cell>
          <cell r="O21">
            <v>0.36</v>
          </cell>
          <cell r="P21">
            <v>0.36499999999999999</v>
          </cell>
          <cell r="Q21">
            <v>41917</v>
          </cell>
          <cell r="R21">
            <v>55915</v>
          </cell>
          <cell r="S21">
            <v>9.5000000000000001E-2</v>
          </cell>
          <cell r="T21">
            <v>0.03</v>
          </cell>
          <cell r="U21">
            <v>5.5E-2</v>
          </cell>
          <cell r="V21">
            <v>4.4999999999999998E-2</v>
          </cell>
          <cell r="W21">
            <v>1</v>
          </cell>
          <cell r="X21">
            <v>0.8</v>
          </cell>
          <cell r="Y21" t="str">
            <v>A+</v>
          </cell>
          <cell r="Z21">
            <v>9.7900000000000001E-2</v>
          </cell>
          <cell r="AA21" t="str">
            <v>BBB+</v>
          </cell>
          <cell r="AB21" t="str">
            <v>Baa2</v>
          </cell>
          <cell r="AC21">
            <v>32700</v>
          </cell>
          <cell r="AD21" t="str">
            <v>Y</v>
          </cell>
          <cell r="AE21">
            <v>9.5000000000000001E-2</v>
          </cell>
          <cell r="AF21">
            <v>9.4600000000000004E-2</v>
          </cell>
          <cell r="AH21"/>
          <cell r="AI21"/>
        </row>
        <row r="22">
          <cell r="B22" t="str">
            <v>EVRG</v>
          </cell>
          <cell r="C22" t="str">
            <v>Evergy Inc.</v>
          </cell>
          <cell r="D22"/>
          <cell r="E22">
            <v>2.71</v>
          </cell>
          <cell r="F22">
            <v>100</v>
          </cell>
          <cell r="G22">
            <v>75</v>
          </cell>
          <cell r="H22">
            <v>5</v>
          </cell>
          <cell r="I22">
            <v>3.25</v>
          </cell>
          <cell r="J22">
            <v>47.5</v>
          </cell>
          <cell r="K22">
            <v>229.73</v>
          </cell>
          <cell r="L22">
            <v>230</v>
          </cell>
          <cell r="M22">
            <v>0.51500000000000001</v>
          </cell>
          <cell r="N22">
            <v>0.53500000000000003</v>
          </cell>
          <cell r="O22">
            <v>0.48</v>
          </cell>
          <cell r="P22">
            <v>0.46500000000000002</v>
          </cell>
          <cell r="Q22">
            <v>20019</v>
          </cell>
          <cell r="R22">
            <v>23400</v>
          </cell>
          <cell r="S22">
            <v>0.1</v>
          </cell>
          <cell r="T22">
            <v>7.4999999999999997E-2</v>
          </cell>
          <cell r="U22">
            <v>7.0000000000000007E-2</v>
          </cell>
          <cell r="V22">
            <v>3.5000000000000003E-2</v>
          </cell>
          <cell r="W22">
            <v>2</v>
          </cell>
          <cell r="X22">
            <v>0.75</v>
          </cell>
          <cell r="Y22" t="str">
            <v>B++</v>
          </cell>
          <cell r="Z22">
            <v>9.2999999999999999E-2</v>
          </cell>
          <cell r="AA22" t="str">
            <v>BBB+</v>
          </cell>
          <cell r="AB22" t="str">
            <v>Baa2</v>
          </cell>
          <cell r="AC22">
            <v>13600</v>
          </cell>
          <cell r="AD22" t="str">
            <v>N</v>
          </cell>
          <cell r="AE22">
            <v>0.06</v>
          </cell>
          <cell r="AF22">
            <v>5.7000000000000002E-2</v>
          </cell>
          <cell r="AH22"/>
          <cell r="AI22"/>
        </row>
        <row r="23">
          <cell r="B23" t="str">
            <v>ES</v>
          </cell>
          <cell r="C23" t="str">
            <v>Eversource Energy</v>
          </cell>
          <cell r="D23"/>
          <cell r="E23">
            <v>3.03</v>
          </cell>
          <cell r="F23">
            <v>110</v>
          </cell>
          <cell r="G23">
            <v>80</v>
          </cell>
          <cell r="H23">
            <v>5.9</v>
          </cell>
          <cell r="I23">
            <v>3.76</v>
          </cell>
          <cell r="J23">
            <v>53.25</v>
          </cell>
          <cell r="K23">
            <v>367</v>
          </cell>
          <cell r="L23">
            <v>372</v>
          </cell>
          <cell r="M23">
            <v>0.61</v>
          </cell>
          <cell r="N23">
            <v>0.61499999999999999</v>
          </cell>
          <cell r="O23">
            <v>0.38500000000000001</v>
          </cell>
          <cell r="P23">
            <v>0.38</v>
          </cell>
          <cell r="Q23">
            <v>2250</v>
          </cell>
          <cell r="R23">
            <v>52000</v>
          </cell>
          <cell r="S23">
            <v>0.11</v>
          </cell>
          <cell r="T23">
            <v>5.5E-2</v>
          </cell>
          <cell r="U23">
            <v>0.06</v>
          </cell>
          <cell r="V23">
            <v>3.5000000000000003E-2</v>
          </cell>
          <cell r="W23">
            <v>2</v>
          </cell>
          <cell r="X23">
            <v>0.8</v>
          </cell>
          <cell r="Y23" t="str">
            <v>A</v>
          </cell>
          <cell r="Z23">
            <v>9.4500000000000015E-2</v>
          </cell>
          <cell r="AA23" t="str">
            <v>BBB+</v>
          </cell>
          <cell r="AB23" t="str">
            <v>Baa2</v>
          </cell>
          <cell r="AC23">
            <v>23800</v>
          </cell>
          <cell r="AD23" t="str">
            <v>Y</v>
          </cell>
          <cell r="AE23" t="str">
            <v>n/a</v>
          </cell>
          <cell r="AF23">
            <v>5.6599999999999998E-2</v>
          </cell>
          <cell r="AH23"/>
          <cell r="AI23"/>
        </row>
        <row r="24">
          <cell r="B24" t="str">
            <v>EXC</v>
          </cell>
          <cell r="C24" t="str">
            <v>Exelon Corp.</v>
          </cell>
          <cell r="D24"/>
          <cell r="E24">
            <v>1.54</v>
          </cell>
          <cell r="F24">
            <v>65</v>
          </cell>
          <cell r="G24">
            <v>50</v>
          </cell>
          <cell r="H24">
            <v>3.3</v>
          </cell>
          <cell r="I24">
            <v>1.95</v>
          </cell>
          <cell r="J24">
            <v>29.75</v>
          </cell>
          <cell r="K24">
            <v>1005</v>
          </cell>
          <cell r="L24">
            <v>1005</v>
          </cell>
          <cell r="M24">
            <v>0.61</v>
          </cell>
          <cell r="N24">
            <v>0.64500000000000002</v>
          </cell>
          <cell r="O24">
            <v>0.39</v>
          </cell>
          <cell r="P24">
            <v>0.35499999999999998</v>
          </cell>
          <cell r="Q24">
            <v>65250</v>
          </cell>
          <cell r="R24">
            <v>81000</v>
          </cell>
          <cell r="S24">
            <v>0.1</v>
          </cell>
          <cell r="T24" t="str">
            <v>n/a</v>
          </cell>
          <cell r="U24" t="str">
            <v>n/a</v>
          </cell>
          <cell r="V24" t="str">
            <v>n/a</v>
          </cell>
          <cell r="W24">
            <v>2</v>
          </cell>
          <cell r="X24" t="str">
            <v>n/a</v>
          </cell>
          <cell r="Y24" t="str">
            <v>A</v>
          </cell>
          <cell r="Z24">
            <v>9.5000000000000001E-2</v>
          </cell>
          <cell r="AA24" t="str">
            <v>A-</v>
          </cell>
          <cell r="AB24" t="str">
            <v>Baa2</v>
          </cell>
          <cell r="AC24">
            <v>40300</v>
          </cell>
          <cell r="AD24" t="str">
            <v>Y</v>
          </cell>
          <cell r="AE24">
            <v>6.2E-2</v>
          </cell>
          <cell r="AF24">
            <v>5.9900000000000002E-2</v>
          </cell>
          <cell r="AH24"/>
          <cell r="AI24"/>
        </row>
        <row r="25">
          <cell r="B25" t="str">
            <v>FE</v>
          </cell>
          <cell r="C25" t="str">
            <v>FirstEnergy Corp.</v>
          </cell>
          <cell r="D25"/>
          <cell r="E25">
            <v>1.8</v>
          </cell>
          <cell r="F25">
            <v>75</v>
          </cell>
          <cell r="G25">
            <v>50</v>
          </cell>
          <cell r="H25">
            <v>3.7</v>
          </cell>
          <cell r="I25">
            <v>2.2999999999999998</v>
          </cell>
          <cell r="J25">
            <v>25.5</v>
          </cell>
          <cell r="K25">
            <v>577</v>
          </cell>
          <cell r="L25">
            <v>595</v>
          </cell>
          <cell r="M25">
            <v>0.66</v>
          </cell>
          <cell r="N25">
            <v>0.625</v>
          </cell>
          <cell r="O25">
            <v>0.34</v>
          </cell>
          <cell r="P25">
            <v>0.375</v>
          </cell>
          <cell r="Q25">
            <v>31900</v>
          </cell>
          <cell r="R25">
            <v>40500</v>
          </cell>
          <cell r="S25">
            <v>0.14499999999999999</v>
          </cell>
          <cell r="T25">
            <v>5.5E-2</v>
          </cell>
          <cell r="U25">
            <v>5.5E-2</v>
          </cell>
          <cell r="V25">
            <v>0.06</v>
          </cell>
          <cell r="W25">
            <v>3</v>
          </cell>
          <cell r="X25">
            <v>0.75</v>
          </cell>
          <cell r="Y25" t="str">
            <v>B++</v>
          </cell>
          <cell r="Z25">
            <v>0.1065</v>
          </cell>
          <cell r="AA25" t="str">
            <v>BBB</v>
          </cell>
          <cell r="AB25" t="str">
            <v>Baa3</v>
          </cell>
          <cell r="AC25">
            <v>25200</v>
          </cell>
          <cell r="AD25" t="str">
            <v>N</v>
          </cell>
          <cell r="AE25">
            <v>0.06</v>
          </cell>
          <cell r="AF25">
            <v>6.9099999999999995E-2</v>
          </cell>
          <cell r="AH25"/>
          <cell r="AI25"/>
        </row>
        <row r="26">
          <cell r="B26" t="str">
            <v>FTS</v>
          </cell>
          <cell r="C26" t="str">
            <v>Fortis Inc.</v>
          </cell>
          <cell r="D26"/>
          <cell r="E26">
            <v>2.4900000000000002</v>
          </cell>
          <cell r="F26">
            <v>95</v>
          </cell>
          <cell r="G26">
            <v>80</v>
          </cell>
          <cell r="H26">
            <v>4.0999999999999996</v>
          </cell>
          <cell r="I26">
            <v>2.98</v>
          </cell>
          <cell r="J26">
            <v>47.05</v>
          </cell>
          <cell r="K26">
            <v>496.2</v>
          </cell>
          <cell r="L26">
            <v>510</v>
          </cell>
          <cell r="M26">
            <v>0.53700000000000003</v>
          </cell>
          <cell r="N26">
            <v>0.51500000000000001</v>
          </cell>
          <cell r="O26">
            <v>0.432</v>
          </cell>
          <cell r="P26">
            <v>0.45</v>
          </cell>
          <cell r="Q26">
            <v>48029</v>
          </cell>
          <cell r="R26">
            <v>51900</v>
          </cell>
          <cell r="S26">
            <v>7.4999999999999997E-2</v>
          </cell>
          <cell r="T26">
            <v>0.05</v>
          </cell>
          <cell r="U26">
            <v>0.06</v>
          </cell>
          <cell r="V26">
            <v>0.04</v>
          </cell>
          <cell r="W26">
            <v>1</v>
          </cell>
          <cell r="X26">
            <v>0.55000000000000004</v>
          </cell>
          <cell r="Y26" t="str">
            <v>A+</v>
          </cell>
          <cell r="Z26">
            <v>9.3100000000000002E-2</v>
          </cell>
          <cell r="AA26" t="str">
            <v>A-</v>
          </cell>
          <cell r="AB26" t="str">
            <v>Baa3</v>
          </cell>
          <cell r="AC26">
            <v>29400</v>
          </cell>
          <cell r="AD26" t="str">
            <v>Y</v>
          </cell>
          <cell r="AE26">
            <v>4.4999999999999998E-2</v>
          </cell>
          <cell r="AF26">
            <v>5.28E-2</v>
          </cell>
          <cell r="AH26"/>
          <cell r="AI26"/>
        </row>
        <row r="27">
          <cell r="B27" t="str">
            <v>HE</v>
          </cell>
          <cell r="C27" t="str">
            <v>Hawaiian Elec.</v>
          </cell>
          <cell r="D27"/>
          <cell r="E27" t="str">
            <v>n/a</v>
          </cell>
          <cell r="F27">
            <v>20</v>
          </cell>
          <cell r="G27">
            <v>11</v>
          </cell>
          <cell r="H27">
            <v>1.3</v>
          </cell>
          <cell r="I27">
            <v>0.7</v>
          </cell>
          <cell r="J27">
            <v>13.55</v>
          </cell>
          <cell r="K27">
            <v>172.47</v>
          </cell>
          <cell r="L27">
            <v>175</v>
          </cell>
          <cell r="M27">
            <v>0.67300000000000004</v>
          </cell>
          <cell r="N27">
            <v>0.63500000000000001</v>
          </cell>
          <cell r="O27">
            <v>0.31900000000000001</v>
          </cell>
          <cell r="P27">
            <v>0.36</v>
          </cell>
          <cell r="Q27">
            <v>4630.3999999999996</v>
          </cell>
          <cell r="R27">
            <v>6600</v>
          </cell>
          <cell r="S27">
            <v>9.5000000000000001E-2</v>
          </cell>
          <cell r="T27" t="str">
            <v>n/a</v>
          </cell>
          <cell r="U27" t="str">
            <v>n/a</v>
          </cell>
          <cell r="V27" t="str">
            <v>n/a</v>
          </cell>
          <cell r="W27">
            <v>5</v>
          </cell>
          <cell r="X27">
            <v>0.95</v>
          </cell>
          <cell r="Y27" t="str">
            <v>C+</v>
          </cell>
          <cell r="Z27">
            <v>9.5000000000000015E-2</v>
          </cell>
          <cell r="AA27" t="str">
            <v>B-</v>
          </cell>
          <cell r="AB27" t="str">
            <v>B1</v>
          </cell>
          <cell r="AC27">
            <v>1700</v>
          </cell>
          <cell r="AD27" t="str">
            <v>N</v>
          </cell>
          <cell r="AE27">
            <v>-0.182</v>
          </cell>
          <cell r="AF27" t="str">
            <v>n/a</v>
          </cell>
          <cell r="AH27"/>
          <cell r="AI27"/>
        </row>
        <row r="28">
          <cell r="B28" t="str">
            <v>IDA</v>
          </cell>
          <cell r="C28" t="str">
            <v>IDACORP, Inc.</v>
          </cell>
          <cell r="D28"/>
          <cell r="E28">
            <v>3.44</v>
          </cell>
          <cell r="F28">
            <v>150</v>
          </cell>
          <cell r="G28">
            <v>120</v>
          </cell>
          <cell r="H28">
            <v>7.1</v>
          </cell>
          <cell r="I28">
            <v>4.2</v>
          </cell>
          <cell r="J28">
            <v>74</v>
          </cell>
          <cell r="K28">
            <v>53.96</v>
          </cell>
          <cell r="L28">
            <v>56</v>
          </cell>
          <cell r="M28">
            <v>0.47799999999999998</v>
          </cell>
          <cell r="N28">
            <v>0.43</v>
          </cell>
          <cell r="O28">
            <v>0.52200000000000002</v>
          </cell>
          <cell r="P28">
            <v>0.56999999999999995</v>
          </cell>
          <cell r="Q28">
            <v>6384.7</v>
          </cell>
          <cell r="R28">
            <v>7300</v>
          </cell>
          <cell r="S28">
            <v>9.5000000000000001E-2</v>
          </cell>
          <cell r="T28">
            <v>0.06</v>
          </cell>
          <cell r="U28">
            <v>5.5E-2</v>
          </cell>
          <cell r="V28">
            <v>4.4999999999999998E-2</v>
          </cell>
          <cell r="W28">
            <v>1</v>
          </cell>
          <cell r="X28">
            <v>0.75</v>
          </cell>
          <cell r="Y28" t="str">
            <v>A</v>
          </cell>
          <cell r="Z28">
            <v>0.1</v>
          </cell>
          <cell r="AA28" t="str">
            <v>BBB</v>
          </cell>
          <cell r="AB28" t="str">
            <v>Baa2</v>
          </cell>
          <cell r="AC28">
            <v>6100</v>
          </cell>
          <cell r="AD28" t="str">
            <v>N</v>
          </cell>
          <cell r="AE28" t="str">
            <v>n/a</v>
          </cell>
          <cell r="AF28">
            <v>8.4699999999999998E-2</v>
          </cell>
          <cell r="AH28"/>
          <cell r="AI28"/>
        </row>
        <row r="29">
          <cell r="B29" t="str">
            <v>MGEE</v>
          </cell>
          <cell r="C29" t="str">
            <v>MGE Energy</v>
          </cell>
          <cell r="D29"/>
          <cell r="E29">
            <v>1.8</v>
          </cell>
          <cell r="F29">
            <v>110</v>
          </cell>
          <cell r="G29">
            <v>75</v>
          </cell>
          <cell r="H29">
            <v>4.6500000000000004</v>
          </cell>
          <cell r="I29">
            <v>2.35</v>
          </cell>
          <cell r="J29">
            <v>41</v>
          </cell>
          <cell r="K29">
            <v>36.159999999999997</v>
          </cell>
          <cell r="L29">
            <v>36.5</v>
          </cell>
          <cell r="M29">
            <v>0.39300000000000002</v>
          </cell>
          <cell r="N29">
            <v>0.36</v>
          </cell>
          <cell r="O29">
            <v>0.60699999999999998</v>
          </cell>
          <cell r="P29">
            <v>0.64</v>
          </cell>
          <cell r="Q29">
            <v>1876.9</v>
          </cell>
          <cell r="R29">
            <v>2300</v>
          </cell>
          <cell r="S29">
            <v>0.115</v>
          </cell>
          <cell r="T29">
            <v>7.0000000000000007E-2</v>
          </cell>
          <cell r="U29">
            <v>6.5000000000000002E-2</v>
          </cell>
          <cell r="V29">
            <v>5.5E-2</v>
          </cell>
          <cell r="W29">
            <v>3</v>
          </cell>
          <cell r="X29">
            <v>0.8</v>
          </cell>
          <cell r="Y29" t="str">
            <v>B++</v>
          </cell>
          <cell r="Z29">
            <v>9.7000000000000003E-2</v>
          </cell>
          <cell r="AA29" t="str">
            <v>NR</v>
          </cell>
          <cell r="AB29" t="str">
            <v>NR</v>
          </cell>
          <cell r="AC29">
            <v>3800</v>
          </cell>
          <cell r="AD29" t="str">
            <v>Y</v>
          </cell>
          <cell r="AE29" t="str">
            <v>n/a</v>
          </cell>
          <cell r="AF29" t="str">
            <v>n/a</v>
          </cell>
          <cell r="AH29"/>
          <cell r="AI29"/>
        </row>
        <row r="30">
          <cell r="B30" t="str">
            <v>NEE</v>
          </cell>
          <cell r="C30" t="str">
            <v>NextEra Energy, Inc.</v>
          </cell>
          <cell r="D30"/>
          <cell r="E30">
            <v>2.2599999999999998</v>
          </cell>
          <cell r="F30">
            <v>115</v>
          </cell>
          <cell r="G30">
            <v>85</v>
          </cell>
          <cell r="H30">
            <v>5.0999999999999996</v>
          </cell>
          <cell r="I30">
            <v>3.22</v>
          </cell>
          <cell r="J30">
            <v>36</v>
          </cell>
          <cell r="K30">
            <v>2058</v>
          </cell>
          <cell r="L30">
            <v>2200</v>
          </cell>
          <cell r="M30">
            <v>0.59</v>
          </cell>
          <cell r="N30">
            <v>0.57999999999999996</v>
          </cell>
          <cell r="O30">
            <v>0.41</v>
          </cell>
          <cell r="P30">
            <v>0.42</v>
          </cell>
          <cell r="Q30">
            <v>122486</v>
          </cell>
          <cell r="R30">
            <v>189400</v>
          </cell>
          <cell r="S30">
            <v>0.14000000000000001</v>
          </cell>
          <cell r="T30">
            <v>8.5000000000000006E-2</v>
          </cell>
          <cell r="U30">
            <v>9.5000000000000001E-2</v>
          </cell>
          <cell r="V30">
            <v>8.5000000000000006E-2</v>
          </cell>
          <cell r="W30">
            <v>2</v>
          </cell>
          <cell r="X30">
            <v>0.9</v>
          </cell>
          <cell r="Y30" t="str">
            <v>A+</v>
          </cell>
          <cell r="Z30">
            <v>0.10800000000000001</v>
          </cell>
          <cell r="AA30" t="str">
            <v>A-</v>
          </cell>
          <cell r="AB30" t="str">
            <v>Baa1</v>
          </cell>
          <cell r="AC30">
            <v>170000</v>
          </cell>
          <cell r="AD30" t="str">
            <v>N</v>
          </cell>
          <cell r="AE30">
            <v>7.6999999999999999E-2</v>
          </cell>
          <cell r="AF30">
            <v>7.7799999999999994E-2</v>
          </cell>
          <cell r="AH30"/>
          <cell r="AI30"/>
        </row>
        <row r="31">
          <cell r="B31" t="str">
            <v>NWE</v>
          </cell>
          <cell r="C31" t="str">
            <v>NorthWestern Energy Grp.</v>
          </cell>
          <cell r="D31"/>
          <cell r="E31">
            <v>2.65</v>
          </cell>
          <cell r="F31">
            <v>75</v>
          </cell>
          <cell r="G31">
            <v>55</v>
          </cell>
          <cell r="H31">
            <v>4.3</v>
          </cell>
          <cell r="I31">
            <v>2.8</v>
          </cell>
          <cell r="J31">
            <v>53.55</v>
          </cell>
          <cell r="K31">
            <v>61.32</v>
          </cell>
          <cell r="L31">
            <v>64</v>
          </cell>
          <cell r="M31">
            <v>0.48599999999999999</v>
          </cell>
          <cell r="N31">
            <v>0.505</v>
          </cell>
          <cell r="O31">
            <v>0.51400000000000001</v>
          </cell>
          <cell r="P31">
            <v>0.495</v>
          </cell>
          <cell r="Q31">
            <v>5554.9</v>
          </cell>
          <cell r="R31">
            <v>6950</v>
          </cell>
          <cell r="S31">
            <v>0.08</v>
          </cell>
          <cell r="T31">
            <v>4.4999999999999998E-2</v>
          </cell>
          <cell r="U31">
            <v>1.4999999999999999E-2</v>
          </cell>
          <cell r="V31">
            <v>2.5000000000000001E-2</v>
          </cell>
          <cell r="W31">
            <v>2</v>
          </cell>
          <cell r="X31">
            <v>0.8</v>
          </cell>
          <cell r="Y31" t="str">
            <v>B++</v>
          </cell>
          <cell r="Z31">
            <v>0.10025000000000001</v>
          </cell>
          <cell r="AA31" t="str">
            <v>BBB</v>
          </cell>
          <cell r="AB31" t="str">
            <v>Baa2</v>
          </cell>
          <cell r="AC31">
            <v>3400</v>
          </cell>
          <cell r="AD31" t="str">
            <v>Y</v>
          </cell>
          <cell r="AE31">
            <v>6.9000000000000006E-2</v>
          </cell>
          <cell r="AF31">
            <v>6.1400000000000003E-2</v>
          </cell>
          <cell r="AH31"/>
          <cell r="AI31"/>
        </row>
        <row r="32">
          <cell r="B32" t="str">
            <v>OGE</v>
          </cell>
          <cell r="C32" t="str">
            <v>OGE Energy Corp.</v>
          </cell>
          <cell r="D32"/>
          <cell r="E32">
            <v>1.76</v>
          </cell>
          <cell r="F32">
            <v>50</v>
          </cell>
          <cell r="G32">
            <v>35</v>
          </cell>
          <cell r="H32">
            <v>2.95</v>
          </cell>
          <cell r="I32">
            <v>1.79</v>
          </cell>
          <cell r="J32">
            <v>26.25</v>
          </cell>
          <cell r="K32">
            <v>200.9</v>
          </cell>
          <cell r="L32">
            <v>200.2</v>
          </cell>
          <cell r="M32">
            <v>0.51400000000000001</v>
          </cell>
          <cell r="N32">
            <v>0.5</v>
          </cell>
          <cell r="O32">
            <v>0.49199999999999999</v>
          </cell>
          <cell r="P32">
            <v>0.5</v>
          </cell>
          <cell r="Q32">
            <v>9726.7999999999993</v>
          </cell>
          <cell r="R32">
            <v>10400</v>
          </cell>
          <cell r="S32">
            <v>0.13</v>
          </cell>
          <cell r="T32">
            <v>6.5000000000000002E-2</v>
          </cell>
          <cell r="U32">
            <v>0.03</v>
          </cell>
          <cell r="V32">
            <v>5.5E-2</v>
          </cell>
          <cell r="W32">
            <v>3</v>
          </cell>
          <cell r="X32">
            <v>0.9</v>
          </cell>
          <cell r="Y32" t="str">
            <v>B++</v>
          </cell>
          <cell r="Z32">
            <v>9.5000000000000001E-2</v>
          </cell>
          <cell r="AA32" t="str">
            <v>BBB+</v>
          </cell>
          <cell r="AB32" t="str">
            <v>Baa1</v>
          </cell>
          <cell r="AC32">
            <v>8000</v>
          </cell>
          <cell r="AD32" t="str">
            <v>N</v>
          </cell>
          <cell r="AE32">
            <v>5.6000000000000001E-2</v>
          </cell>
          <cell r="AF32">
            <v>6.0499999999999998E-2</v>
          </cell>
          <cell r="AH32"/>
          <cell r="AI32"/>
        </row>
        <row r="33">
          <cell r="B33" t="str">
            <v>OTTR</v>
          </cell>
          <cell r="C33" t="str">
            <v>Otter Tail Corp.</v>
          </cell>
          <cell r="D33"/>
          <cell r="E33">
            <v>2.1</v>
          </cell>
          <cell r="F33">
            <v>85</v>
          </cell>
          <cell r="G33">
            <v>60</v>
          </cell>
          <cell r="H33">
            <v>4.2</v>
          </cell>
          <cell r="I33">
            <v>2.36</v>
          </cell>
          <cell r="J33">
            <v>44.25</v>
          </cell>
          <cell r="K33">
            <v>41.83</v>
          </cell>
          <cell r="L33">
            <v>42.5</v>
          </cell>
          <cell r="M33">
            <v>0.41199999999999998</v>
          </cell>
          <cell r="N33">
            <v>0.42499999999999999</v>
          </cell>
          <cell r="O33">
            <v>0.58499999999999996</v>
          </cell>
          <cell r="P33">
            <v>0.57499999999999996</v>
          </cell>
          <cell r="Q33">
            <v>2287.9</v>
          </cell>
          <cell r="R33">
            <v>2525</v>
          </cell>
          <cell r="S33">
            <v>0.115</v>
          </cell>
          <cell r="T33">
            <v>4.4999999999999998E-2</v>
          </cell>
          <cell r="U33">
            <v>7.0000000000000007E-2</v>
          </cell>
          <cell r="V33">
            <v>0.08</v>
          </cell>
          <cell r="W33">
            <v>2</v>
          </cell>
          <cell r="X33">
            <v>0.9</v>
          </cell>
          <cell r="Y33" t="str">
            <v>A</v>
          </cell>
          <cell r="Z33">
            <v>9.3333333333333338E-2</v>
          </cell>
          <cell r="AA33" t="str">
            <v>BBB</v>
          </cell>
          <cell r="AB33" t="str">
            <v>Baa2</v>
          </cell>
          <cell r="AC33">
            <v>3800</v>
          </cell>
          <cell r="AD33" t="str">
            <v>N</v>
          </cell>
          <cell r="AE33" t="str">
            <v>n/a</v>
          </cell>
          <cell r="AF33" t="str">
            <v>n/a</v>
          </cell>
          <cell r="AH33"/>
          <cell r="AI33"/>
        </row>
        <row r="34">
          <cell r="B34" t="str">
            <v>PCG</v>
          </cell>
          <cell r="C34" t="str">
            <v>PG&amp;E Corp.</v>
          </cell>
          <cell r="D34"/>
          <cell r="E34">
            <v>0.12</v>
          </cell>
          <cell r="F34">
            <v>35</v>
          </cell>
          <cell r="G34">
            <v>25</v>
          </cell>
          <cell r="H34">
            <v>2.1</v>
          </cell>
          <cell r="I34">
            <v>0.42</v>
          </cell>
          <cell r="J34">
            <v>22.4</v>
          </cell>
          <cell r="K34">
            <v>2193.6</v>
          </cell>
          <cell r="L34">
            <v>2500</v>
          </cell>
          <cell r="M34">
            <v>0.63800000000000001</v>
          </cell>
          <cell r="N34">
            <v>0.53500000000000003</v>
          </cell>
          <cell r="O34">
            <v>0.34</v>
          </cell>
          <cell r="P34">
            <v>0.45</v>
          </cell>
          <cell r="Q34">
            <v>83974</v>
          </cell>
          <cell r="R34">
            <v>124300</v>
          </cell>
          <cell r="S34">
            <v>9.5000000000000001E-2</v>
          </cell>
          <cell r="T34">
            <v>9.5000000000000001E-2</v>
          </cell>
          <cell r="U34" t="str">
            <v>n/a</v>
          </cell>
          <cell r="V34">
            <v>0.115</v>
          </cell>
          <cell r="W34">
            <v>3</v>
          </cell>
          <cell r="X34">
            <v>0.95</v>
          </cell>
          <cell r="Y34" t="str">
            <v>B</v>
          </cell>
          <cell r="Z34">
            <v>0.107</v>
          </cell>
          <cell r="AA34" t="str">
            <v>BB</v>
          </cell>
          <cell r="AB34" t="str">
            <v>Ba3</v>
          </cell>
          <cell r="AC34">
            <v>35300</v>
          </cell>
          <cell r="AD34" t="str">
            <v>Y</v>
          </cell>
          <cell r="AE34">
            <v>9.5000000000000001E-2</v>
          </cell>
          <cell r="AF34">
            <v>9.6100000000000005E-2</v>
          </cell>
          <cell r="AH34"/>
          <cell r="AI34"/>
        </row>
        <row r="35">
          <cell r="B35" t="str">
            <v>PNW</v>
          </cell>
          <cell r="C35" t="str">
            <v>Pinnacle West Capital</v>
          </cell>
          <cell r="D35"/>
          <cell r="E35">
            <v>3.61</v>
          </cell>
          <cell r="F35">
            <v>130</v>
          </cell>
          <cell r="G35">
            <v>95</v>
          </cell>
          <cell r="H35">
            <v>6.25</v>
          </cell>
          <cell r="I35">
            <v>3.85</v>
          </cell>
          <cell r="J35">
            <v>70</v>
          </cell>
          <cell r="K35">
            <v>119.1</v>
          </cell>
          <cell r="L35">
            <v>125</v>
          </cell>
          <cell r="M35">
            <v>0.54400000000000004</v>
          </cell>
          <cell r="N35">
            <v>0.55000000000000004</v>
          </cell>
          <cell r="O35">
            <v>0.45600000000000002</v>
          </cell>
          <cell r="P35">
            <v>0.45</v>
          </cell>
          <cell r="Q35">
            <v>14813</v>
          </cell>
          <cell r="R35">
            <v>19500</v>
          </cell>
          <cell r="S35">
            <v>0.09</v>
          </cell>
          <cell r="T35">
            <v>0.05</v>
          </cell>
          <cell r="U35">
            <v>1.4999999999999999E-2</v>
          </cell>
          <cell r="V35">
            <v>0.04</v>
          </cell>
          <cell r="W35">
            <v>2</v>
          </cell>
          <cell r="X35">
            <v>0.8</v>
          </cell>
          <cell r="Y35" t="str">
            <v>B++</v>
          </cell>
          <cell r="Z35">
            <v>9.7000000000000003E-2</v>
          </cell>
          <cell r="AA35" t="str">
            <v>BBB+</v>
          </cell>
          <cell r="AB35" t="str">
            <v>Baa2</v>
          </cell>
          <cell r="AC35">
            <v>10600</v>
          </cell>
          <cell r="AD35" t="str">
            <v>N</v>
          </cell>
          <cell r="AE35">
            <v>2.1999999999999999E-2</v>
          </cell>
          <cell r="AF35">
            <v>2.12E-2</v>
          </cell>
          <cell r="AH35"/>
          <cell r="AI35"/>
        </row>
        <row r="36">
          <cell r="B36" t="str">
            <v>POR</v>
          </cell>
          <cell r="C36" t="str">
            <v>Portland General Elec.</v>
          </cell>
          <cell r="D36"/>
          <cell r="E36">
            <v>2.12</v>
          </cell>
          <cell r="F36">
            <v>75</v>
          </cell>
          <cell r="G36">
            <v>55</v>
          </cell>
          <cell r="H36">
            <v>4</v>
          </cell>
          <cell r="I36">
            <v>2.6</v>
          </cell>
          <cell r="J36">
            <v>42.25</v>
          </cell>
          <cell r="K36">
            <v>109.34</v>
          </cell>
          <cell r="L36">
            <v>120</v>
          </cell>
          <cell r="M36">
            <v>0.55000000000000004</v>
          </cell>
          <cell r="N36">
            <v>0.57999999999999996</v>
          </cell>
          <cell r="O36">
            <v>0.45</v>
          </cell>
          <cell r="P36">
            <v>0.42</v>
          </cell>
          <cell r="Q36">
            <v>8424</v>
          </cell>
          <cell r="R36">
            <v>12025</v>
          </cell>
          <cell r="S36">
            <v>9.5000000000000001E-2</v>
          </cell>
          <cell r="T36">
            <v>6.5000000000000002E-2</v>
          </cell>
          <cell r="U36">
            <v>5.5E-2</v>
          </cell>
          <cell r="V36">
            <v>4.4999999999999998E-2</v>
          </cell>
          <cell r="W36">
            <v>2</v>
          </cell>
          <cell r="X36">
            <v>0.8</v>
          </cell>
          <cell r="Y36" t="str">
            <v>B++</v>
          </cell>
          <cell r="Z36">
            <v>9.3399999999999997E-2</v>
          </cell>
          <cell r="AA36" t="str">
            <v>BBB+</v>
          </cell>
          <cell r="AB36" t="str">
            <v>A3</v>
          </cell>
          <cell r="AC36">
            <v>4500</v>
          </cell>
          <cell r="AD36" t="str">
            <v>N</v>
          </cell>
          <cell r="AE36">
            <v>3.4000000000000002E-2</v>
          </cell>
          <cell r="AF36">
            <v>3.39E-2</v>
          </cell>
          <cell r="AH36"/>
          <cell r="AI36"/>
        </row>
        <row r="37">
          <cell r="B37" t="str">
            <v>PPL</v>
          </cell>
          <cell r="C37" t="str">
            <v>PPL Corp.</v>
          </cell>
          <cell r="D37"/>
          <cell r="E37">
            <v>1.05</v>
          </cell>
          <cell r="F37">
            <v>45</v>
          </cell>
          <cell r="G37">
            <v>35</v>
          </cell>
          <cell r="H37">
            <v>2.4</v>
          </cell>
          <cell r="I37">
            <v>1.4</v>
          </cell>
          <cell r="J37">
            <v>23.45</v>
          </cell>
          <cell r="K37">
            <v>737.2</v>
          </cell>
          <cell r="L37">
            <v>738</v>
          </cell>
          <cell r="M37">
            <v>0.51100000000000001</v>
          </cell>
          <cell r="N37">
            <v>0.495</v>
          </cell>
          <cell r="O37">
            <v>0.49</v>
          </cell>
          <cell r="P37">
            <v>0.505</v>
          </cell>
          <cell r="Q37">
            <v>29875</v>
          </cell>
          <cell r="R37">
            <v>34280</v>
          </cell>
          <cell r="S37">
            <v>9.5000000000000001E-2</v>
          </cell>
          <cell r="T37">
            <v>7.4999999999999997E-2</v>
          </cell>
          <cell r="U37">
            <v>-5.0000000000000001E-3</v>
          </cell>
          <cell r="V37">
            <v>0.03</v>
          </cell>
          <cell r="W37">
            <v>2</v>
          </cell>
          <cell r="X37">
            <v>0.9</v>
          </cell>
          <cell r="Y37" t="str">
            <v>A+</v>
          </cell>
          <cell r="Z37">
            <v>9.7250000000000003E-2</v>
          </cell>
          <cell r="AA37" t="str">
            <v>A-</v>
          </cell>
          <cell r="AB37" t="str">
            <v>Baa1</v>
          </cell>
          <cell r="AC37">
            <v>24100</v>
          </cell>
          <cell r="AD37" t="str">
            <v>Y</v>
          </cell>
          <cell r="AE37">
            <v>7.5999999999999998E-2</v>
          </cell>
          <cell r="AF37">
            <v>6.7599999999999993E-2</v>
          </cell>
          <cell r="AH37"/>
          <cell r="AI37"/>
        </row>
        <row r="38">
          <cell r="B38" t="str">
            <v>PEG</v>
          </cell>
          <cell r="C38" t="str">
            <v>Pub Sv Enterprise Grp.</v>
          </cell>
          <cell r="D38"/>
          <cell r="E38">
            <v>2.56</v>
          </cell>
          <cell r="F38">
            <v>105</v>
          </cell>
          <cell r="G38">
            <v>85</v>
          </cell>
          <cell r="H38">
            <v>5.25</v>
          </cell>
          <cell r="I38">
            <v>3.24</v>
          </cell>
          <cell r="J38">
            <v>42.5</v>
          </cell>
          <cell r="K38">
            <v>499</v>
          </cell>
          <cell r="L38">
            <v>505</v>
          </cell>
          <cell r="M38">
            <v>0.54500000000000004</v>
          </cell>
          <cell r="N38">
            <v>0.56000000000000005</v>
          </cell>
          <cell r="O38">
            <v>0.45500000000000002</v>
          </cell>
          <cell r="P38">
            <v>0.44</v>
          </cell>
          <cell r="Q38">
            <v>35425</v>
          </cell>
          <cell r="R38">
            <v>48900</v>
          </cell>
          <cell r="S38">
            <v>0.125</v>
          </cell>
          <cell r="T38">
            <v>0.06</v>
          </cell>
          <cell r="U38">
            <v>0.06</v>
          </cell>
          <cell r="V38">
            <v>5.5E-2</v>
          </cell>
          <cell r="W38">
            <v>1</v>
          </cell>
          <cell r="X38">
            <v>0.9</v>
          </cell>
          <cell r="Y38" t="str">
            <v>A</v>
          </cell>
          <cell r="Z38">
            <v>0.10150000000000001</v>
          </cell>
          <cell r="AA38" t="str">
            <v>BBB+</v>
          </cell>
          <cell r="AB38" t="str">
            <v>Baa2</v>
          </cell>
          <cell r="AC38">
            <v>45000</v>
          </cell>
          <cell r="AD38" t="str">
            <v>Y</v>
          </cell>
          <cell r="AE38">
            <v>8.8999999999999996E-2</v>
          </cell>
          <cell r="AF38">
            <v>7.2300000000000003E-2</v>
          </cell>
          <cell r="AH38"/>
          <cell r="AI38"/>
        </row>
        <row r="39">
          <cell r="B39" t="str">
            <v>SRE</v>
          </cell>
          <cell r="C39" t="str">
            <v>Sempra</v>
          </cell>
          <cell r="D39"/>
          <cell r="E39">
            <v>2.58</v>
          </cell>
          <cell r="F39">
            <v>120</v>
          </cell>
          <cell r="G39">
            <v>90</v>
          </cell>
          <cell r="H39">
            <v>6.3</v>
          </cell>
          <cell r="I39">
            <v>3.28</v>
          </cell>
          <cell r="J39">
            <v>59.5</v>
          </cell>
          <cell r="K39">
            <v>650.63</v>
          </cell>
          <cell r="L39">
            <v>665</v>
          </cell>
          <cell r="M39">
            <v>0.503</v>
          </cell>
          <cell r="N39">
            <v>0.54</v>
          </cell>
          <cell r="O39">
            <v>0.48299999999999998</v>
          </cell>
          <cell r="P39">
            <v>0.45</v>
          </cell>
          <cell r="Q39">
            <v>62800</v>
          </cell>
          <cell r="R39">
            <v>95000</v>
          </cell>
          <cell r="S39">
            <v>0.105</v>
          </cell>
          <cell r="T39">
            <v>5.5E-2</v>
          </cell>
          <cell r="U39">
            <v>5.5E-2</v>
          </cell>
          <cell r="V39">
            <v>0.05</v>
          </cell>
          <cell r="W39">
            <v>2</v>
          </cell>
          <cell r="X39">
            <v>0.9</v>
          </cell>
          <cell r="Y39" t="str">
            <v>B++</v>
          </cell>
          <cell r="Z39">
            <v>9.824999999999999E-2</v>
          </cell>
          <cell r="AA39" t="str">
            <v>BBB+</v>
          </cell>
          <cell r="AB39" t="str">
            <v>Baa2</v>
          </cell>
          <cell r="AC39">
            <v>41600</v>
          </cell>
          <cell r="AD39" t="str">
            <v>Y</v>
          </cell>
          <cell r="AE39">
            <v>0.06</v>
          </cell>
          <cell r="AF39">
            <v>7.9399999999999998E-2</v>
          </cell>
          <cell r="AH39"/>
          <cell r="AI39"/>
        </row>
        <row r="40">
          <cell r="B40" t="str">
            <v>SO</v>
          </cell>
          <cell r="C40" t="str">
            <v>Southern Company</v>
          </cell>
          <cell r="D40"/>
          <cell r="E40">
            <v>2.9</v>
          </cell>
          <cell r="F40">
            <v>105</v>
          </cell>
          <cell r="G40">
            <v>75</v>
          </cell>
          <cell r="H40">
            <v>5.5</v>
          </cell>
          <cell r="I40">
            <v>3.1</v>
          </cell>
          <cell r="J40">
            <v>32.25</v>
          </cell>
          <cell r="K40">
            <v>1095</v>
          </cell>
          <cell r="L40">
            <v>1095</v>
          </cell>
          <cell r="M40">
            <v>0.64</v>
          </cell>
          <cell r="N40">
            <v>0.63</v>
          </cell>
          <cell r="O40">
            <v>0.36</v>
          </cell>
          <cell r="P40">
            <v>0.37</v>
          </cell>
          <cell r="Q40">
            <v>85000</v>
          </cell>
          <cell r="R40">
            <v>93500</v>
          </cell>
          <cell r="S40">
            <v>0.14499999999999999</v>
          </cell>
          <cell r="T40">
            <v>6.5000000000000002E-2</v>
          </cell>
          <cell r="U40">
            <v>3.5000000000000003E-2</v>
          </cell>
          <cell r="V40">
            <v>3.5000000000000003E-2</v>
          </cell>
          <cell r="W40">
            <v>2</v>
          </cell>
          <cell r="X40">
            <v>0.75</v>
          </cell>
          <cell r="Y40" t="str">
            <v>A</v>
          </cell>
          <cell r="Z40">
            <v>0.125</v>
          </cell>
          <cell r="AA40" t="str">
            <v>A-</v>
          </cell>
          <cell r="AB40" t="str">
            <v>Baa1</v>
          </cell>
          <cell r="AC40">
            <v>100500</v>
          </cell>
          <cell r="AD40" t="str">
            <v>Y</v>
          </cell>
          <cell r="AE40">
            <v>7.5999999999999998E-2</v>
          </cell>
          <cell r="AF40">
            <v>6.4799999999999996E-2</v>
          </cell>
          <cell r="AH40"/>
          <cell r="AI40"/>
        </row>
        <row r="41">
          <cell r="B41" t="str">
            <v>TXNM</v>
          </cell>
          <cell r="C41" t="str">
            <v>TXNM Energy</v>
          </cell>
          <cell r="D41"/>
          <cell r="E41">
            <v>1.65</v>
          </cell>
          <cell r="F41">
            <v>70</v>
          </cell>
          <cell r="G41">
            <v>50</v>
          </cell>
          <cell r="H41">
            <v>3.65</v>
          </cell>
          <cell r="I41">
            <v>2</v>
          </cell>
          <cell r="J41">
            <v>33</v>
          </cell>
          <cell r="K41">
            <v>90.43</v>
          </cell>
          <cell r="L41">
            <v>95</v>
          </cell>
          <cell r="M41">
            <v>0.63</v>
          </cell>
          <cell r="N41">
            <v>0.67500000000000004</v>
          </cell>
          <cell r="O41">
            <v>0.37</v>
          </cell>
          <cell r="P41">
            <v>0.32500000000000001</v>
          </cell>
          <cell r="Q41">
            <v>6848.1</v>
          </cell>
          <cell r="R41">
            <v>10400</v>
          </cell>
          <cell r="S41">
            <v>0.1</v>
          </cell>
          <cell r="T41">
            <v>4.4999999999999998E-2</v>
          </cell>
          <cell r="U41">
            <v>0.05</v>
          </cell>
          <cell r="V41">
            <v>3.5000000000000003E-2</v>
          </cell>
          <cell r="W41">
            <v>2</v>
          </cell>
          <cell r="X41">
            <v>0.7</v>
          </cell>
          <cell r="Y41" t="str">
            <v>B++</v>
          </cell>
          <cell r="Z41">
            <v>9.4549999999999995E-2</v>
          </cell>
          <cell r="AA41" t="str">
            <v>BBB</v>
          </cell>
          <cell r="AB41" t="str">
            <v>Baa3</v>
          </cell>
          <cell r="AC41">
            <v>4600</v>
          </cell>
          <cell r="AD41" t="str">
            <v>N</v>
          </cell>
          <cell r="AE41">
            <v>6.0999999999999999E-2</v>
          </cell>
          <cell r="AF41">
            <v>2.98E-2</v>
          </cell>
          <cell r="AH41"/>
          <cell r="AI41"/>
        </row>
        <row r="42">
          <cell r="B42" t="str">
            <v>WEC</v>
          </cell>
          <cell r="C42" t="str">
            <v>WEC Energy Group</v>
          </cell>
          <cell r="D42"/>
          <cell r="E42">
            <v>3.57</v>
          </cell>
          <cell r="F42">
            <v>155</v>
          </cell>
          <cell r="G42">
            <v>125</v>
          </cell>
          <cell r="H42">
            <v>6.9</v>
          </cell>
          <cell r="I42">
            <v>4.59</v>
          </cell>
          <cell r="J42">
            <v>46.75</v>
          </cell>
          <cell r="K42">
            <v>317.68</v>
          </cell>
          <cell r="L42">
            <v>315.43</v>
          </cell>
          <cell r="M42">
            <v>0.54900000000000004</v>
          </cell>
          <cell r="N42">
            <v>0.55500000000000005</v>
          </cell>
          <cell r="O42">
            <v>0.443</v>
          </cell>
          <cell r="P42">
            <v>0.44500000000000001</v>
          </cell>
          <cell r="Q42">
            <v>27362</v>
          </cell>
          <cell r="R42">
            <v>29800</v>
          </cell>
          <cell r="S42">
            <v>0.13</v>
          </cell>
          <cell r="T42">
            <v>0.06</v>
          </cell>
          <cell r="U42">
            <v>7.0000000000000007E-2</v>
          </cell>
          <cell r="V42">
            <v>0.04</v>
          </cell>
          <cell r="W42">
            <v>1</v>
          </cell>
          <cell r="X42">
            <v>0.7</v>
          </cell>
          <cell r="Y42" t="str">
            <v>A+</v>
          </cell>
          <cell r="Z42">
            <v>9.8299999999999985E-2</v>
          </cell>
          <cell r="AA42" t="str">
            <v>A-</v>
          </cell>
          <cell r="AB42" t="str">
            <v>Baa1</v>
          </cell>
          <cell r="AC42">
            <v>29400</v>
          </cell>
          <cell r="AD42" t="str">
            <v>Y</v>
          </cell>
          <cell r="AE42">
            <v>7.5999999999999998E-2</v>
          </cell>
          <cell r="AF42">
            <v>6.7900000000000002E-2</v>
          </cell>
          <cell r="AH42"/>
          <cell r="AI42"/>
        </row>
        <row r="43">
          <cell r="B43" t="str">
            <v>XEL</v>
          </cell>
          <cell r="C43" t="str">
            <v>Xcel Energy Inc.</v>
          </cell>
          <cell r="D43"/>
          <cell r="E43">
            <v>2.3199999999999998</v>
          </cell>
          <cell r="F43">
            <v>100</v>
          </cell>
          <cell r="G43">
            <v>75</v>
          </cell>
          <cell r="H43">
            <v>5</v>
          </cell>
          <cell r="I43">
            <v>3</v>
          </cell>
          <cell r="J43">
            <v>43.7</v>
          </cell>
          <cell r="K43">
            <v>574.37</v>
          </cell>
          <cell r="L43">
            <v>595</v>
          </cell>
          <cell r="M43">
            <v>0.58299999999999996</v>
          </cell>
          <cell r="N43">
            <v>0.61</v>
          </cell>
          <cell r="O43">
            <v>0.41699999999999998</v>
          </cell>
          <cell r="P43">
            <v>0.39</v>
          </cell>
          <cell r="Q43">
            <v>46838</v>
          </cell>
          <cell r="R43">
            <v>66500</v>
          </cell>
          <cell r="S43">
            <v>0.11</v>
          </cell>
          <cell r="T43">
            <v>7.0000000000000007E-2</v>
          </cell>
          <cell r="U43">
            <v>6.5000000000000002E-2</v>
          </cell>
          <cell r="V43">
            <v>5.5E-2</v>
          </cell>
          <cell r="W43">
            <v>2</v>
          </cell>
          <cell r="X43">
            <v>0.75</v>
          </cell>
          <cell r="Y43" t="str">
            <v>A</v>
          </cell>
          <cell r="Z43">
            <v>9.6000000000000002E-2</v>
          </cell>
          <cell r="AA43" t="str">
            <v>BBB+</v>
          </cell>
          <cell r="AB43" t="str">
            <v>Baa1</v>
          </cell>
          <cell r="AC43">
            <v>38500</v>
          </cell>
          <cell r="AD43" t="str">
            <v>Y</v>
          </cell>
          <cell r="AE43">
            <v>7.8E-2</v>
          </cell>
          <cell r="AF43">
            <v>6.93E-2</v>
          </cell>
          <cell r="AH43"/>
          <cell r="AI43"/>
        </row>
      </sheetData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78CE-DF69-4B84-9BAB-520EA8244742}">
  <sheetPr codeName="Sheet16">
    <pageSetUpPr fitToPage="1"/>
  </sheetPr>
  <dimension ref="A1:L61"/>
  <sheetViews>
    <sheetView zoomScaleNormal="100" zoomScaleSheetLayoutView="100" workbookViewId="0">
      <selection sqref="A1:J61"/>
    </sheetView>
  </sheetViews>
  <sheetFormatPr defaultColWidth="9.42578125" defaultRowHeight="15.75" x14ac:dyDescent="0.25"/>
  <cols>
    <col min="1" max="1" width="5.42578125" style="43" customWidth="1"/>
    <col min="2" max="2" width="34.28515625" style="5" customWidth="1"/>
    <col min="3" max="3" width="33.140625" style="5" customWidth="1"/>
    <col min="4" max="4" width="4.5703125" style="5" customWidth="1"/>
    <col min="5" max="5" width="14" style="5" customWidth="1"/>
    <col min="6" max="6" width="4.5703125" style="5" customWidth="1"/>
    <col min="7" max="7" width="15.42578125" style="5" customWidth="1"/>
    <col min="8" max="8" width="6" style="5" customWidth="1"/>
    <col min="9" max="9" width="9.5703125" style="5" customWidth="1"/>
    <col min="10" max="10" width="2.42578125" style="5" customWidth="1"/>
    <col min="11" max="11" width="9.42578125" style="4" customWidth="1"/>
    <col min="12" max="13" width="9.42578125" style="5"/>
    <col min="14" max="14" width="22.42578125" style="5" customWidth="1"/>
    <col min="15" max="16" width="9.5703125" style="5" bestFit="1" customWidth="1"/>
    <col min="17" max="41" width="9.42578125" style="5"/>
    <col min="42" max="42" width="9.5703125" style="5" bestFit="1" customWidth="1"/>
    <col min="43" max="16384" width="9.42578125" style="5"/>
  </cols>
  <sheetData>
    <row r="1" spans="1:12" ht="16.5" x14ac:dyDescent="0.3">
      <c r="A1" s="1" t="str">
        <f>'[1]Exhibit List'!C15</f>
        <v>DCF MODEL - NON-UTILITY GROUP</v>
      </c>
      <c r="B1" s="2"/>
      <c r="C1" s="2"/>
      <c r="D1" s="2"/>
      <c r="E1" s="2"/>
      <c r="F1" s="2"/>
      <c r="G1" s="2"/>
      <c r="H1" s="2"/>
      <c r="I1" s="2"/>
      <c r="J1" s="3" t="str">
        <f>'[1]Exhibit List'!B15</f>
        <v>Exhibit 13</v>
      </c>
    </row>
    <row r="2" spans="1:12" ht="16.5" x14ac:dyDescent="0.3">
      <c r="A2" s="1"/>
      <c r="B2" s="6"/>
      <c r="C2" s="2"/>
      <c r="D2" s="2"/>
      <c r="E2" s="2"/>
      <c r="F2" s="2"/>
      <c r="G2" s="2"/>
      <c r="H2" s="2"/>
      <c r="I2" s="2"/>
      <c r="J2" s="3" t="s">
        <v>0</v>
      </c>
    </row>
    <row r="3" spans="1:12" ht="16.5" x14ac:dyDescent="0.3">
      <c r="A3" s="7" t="str">
        <f>'[1]Exhibit List'!D15</f>
        <v>DIVIDEND YIELD</v>
      </c>
      <c r="B3" s="2"/>
      <c r="C3" s="2"/>
      <c r="D3" s="2"/>
      <c r="E3" s="2"/>
      <c r="F3" s="2"/>
      <c r="G3" s="2"/>
      <c r="H3" s="2"/>
      <c r="I3" s="2"/>
      <c r="J3" s="2"/>
    </row>
    <row r="4" spans="1:12" s="12" customFormat="1" x14ac:dyDescent="0.25">
      <c r="A4" s="8"/>
      <c r="B4" s="9"/>
      <c r="C4" s="9"/>
      <c r="D4" s="9"/>
      <c r="E4" s="9" t="s">
        <v>1</v>
      </c>
      <c r="F4" s="9"/>
      <c r="G4" s="10" t="s">
        <v>2</v>
      </c>
      <c r="H4" s="9"/>
      <c r="I4" s="9"/>
      <c r="J4" s="9"/>
      <c r="K4" s="11"/>
      <c r="L4" s="5"/>
    </row>
    <row r="5" spans="1:12" s="12" customFormat="1" ht="3.6" customHeight="1" x14ac:dyDescent="0.25">
      <c r="A5" s="8"/>
      <c r="B5" s="9"/>
      <c r="C5" s="9"/>
      <c r="D5" s="9"/>
      <c r="E5" s="9"/>
      <c r="F5" s="9"/>
      <c r="G5" s="10"/>
      <c r="H5" s="9"/>
      <c r="I5" s="9"/>
      <c r="J5" s="9"/>
      <c r="K5" s="11"/>
      <c r="L5" s="5"/>
    </row>
    <row r="6" spans="1:12" ht="16.5" x14ac:dyDescent="0.3">
      <c r="A6" s="8"/>
      <c r="B6" s="13" t="s">
        <v>3</v>
      </c>
      <c r="C6" s="13" t="s">
        <v>4</v>
      </c>
      <c r="D6" s="13"/>
      <c r="E6" s="14" t="s">
        <v>5</v>
      </c>
      <c r="F6" s="15"/>
      <c r="G6" s="14" t="s">
        <v>6</v>
      </c>
      <c r="H6" s="14"/>
      <c r="I6" s="14" t="s">
        <v>7</v>
      </c>
      <c r="J6" s="16"/>
      <c r="L6" s="12"/>
    </row>
    <row r="7" spans="1:12" x14ac:dyDescent="0.25">
      <c r="A7" s="17">
        <f>A6+1</f>
        <v>1</v>
      </c>
      <c r="B7" s="8" t="s">
        <v>8</v>
      </c>
      <c r="C7" s="8" t="s">
        <v>9</v>
      </c>
      <c r="D7" s="18"/>
      <c r="E7" s="19">
        <f>'[1]Stock Price (Non-Utility)'!C34</f>
        <v>129.60033333333334</v>
      </c>
      <c r="F7" s="20"/>
      <c r="G7" s="21">
        <v>2.36</v>
      </c>
      <c r="H7" s="22"/>
      <c r="I7" s="23">
        <f>G7/E7</f>
        <v>1.8209829707228117E-2</v>
      </c>
      <c r="J7" s="24"/>
      <c r="L7" s="25" t="s">
        <v>10</v>
      </c>
    </row>
    <row r="8" spans="1:12" x14ac:dyDescent="0.25">
      <c r="A8" s="17">
        <f t="shared" ref="A8:A56" si="0">A7+1</f>
        <v>2</v>
      </c>
      <c r="B8" s="26" t="s">
        <v>11</v>
      </c>
      <c r="C8" s="26" t="s">
        <v>12</v>
      </c>
      <c r="D8" s="18"/>
      <c r="E8" s="19">
        <f>'[1]Stock Price (Non-Utility)'!D34</f>
        <v>202.41066666666669</v>
      </c>
      <c r="F8" s="20"/>
      <c r="G8" s="21">
        <v>6.56</v>
      </c>
      <c r="H8" s="22"/>
      <c r="I8" s="23">
        <f t="shared" ref="I8:I56" si="1">G8/E8</f>
        <v>3.2409359190556486E-2</v>
      </c>
      <c r="J8" s="24"/>
      <c r="L8" s="25" t="s">
        <v>13</v>
      </c>
    </row>
    <row r="9" spans="1:12" x14ac:dyDescent="0.25">
      <c r="A9" s="17">
        <f t="shared" si="0"/>
        <v>3</v>
      </c>
      <c r="B9" s="26" t="s">
        <v>14</v>
      </c>
      <c r="C9" s="26" t="s">
        <v>15</v>
      </c>
      <c r="D9" s="18"/>
      <c r="E9" s="19">
        <f>'[1]Stock Price (Non-Utility)'!E34</f>
        <v>289.07733333333334</v>
      </c>
      <c r="F9" s="20"/>
      <c r="G9" s="21">
        <v>7.08</v>
      </c>
      <c r="H9" s="22"/>
      <c r="I9" s="23">
        <f t="shared" si="1"/>
        <v>2.4491716172834951E-2</v>
      </c>
      <c r="J9" s="24"/>
      <c r="L9" s="25" t="s">
        <v>16</v>
      </c>
    </row>
    <row r="10" spans="1:12" x14ac:dyDescent="0.25">
      <c r="A10" s="17">
        <f t="shared" si="0"/>
        <v>4</v>
      </c>
      <c r="B10" s="26" t="s">
        <v>17</v>
      </c>
      <c r="C10" s="26" t="s">
        <v>18</v>
      </c>
      <c r="D10" s="22"/>
      <c r="E10" s="19">
        <f>'[1]Stock Price (Non-Utility)'!F34</f>
        <v>163.23266666666669</v>
      </c>
      <c r="F10" s="22"/>
      <c r="G10" s="21">
        <v>0.86</v>
      </c>
      <c r="H10" s="22"/>
      <c r="I10" s="23">
        <f t="shared" si="1"/>
        <v>5.2685532716082147E-3</v>
      </c>
      <c r="J10" s="22"/>
      <c r="L10" s="25" t="s">
        <v>19</v>
      </c>
    </row>
    <row r="11" spans="1:12" x14ac:dyDescent="0.25">
      <c r="A11" s="17">
        <f t="shared" si="0"/>
        <v>5</v>
      </c>
      <c r="B11" s="26" t="s">
        <v>20</v>
      </c>
      <c r="C11" s="26" t="s">
        <v>21</v>
      </c>
      <c r="D11" s="18"/>
      <c r="E11" s="19">
        <f>'[1]Stock Price (Non-Utility)'!G34</f>
        <v>87.889666666666656</v>
      </c>
      <c r="F11" s="20"/>
      <c r="G11" s="21">
        <v>1.92</v>
      </c>
      <c r="H11" s="22"/>
      <c r="I11" s="23">
        <f t="shared" si="1"/>
        <v>2.1845571530972548E-2</v>
      </c>
      <c r="J11" s="24"/>
      <c r="K11" s="5"/>
      <c r="L11" s="25" t="s">
        <v>22</v>
      </c>
    </row>
    <row r="12" spans="1:12" x14ac:dyDescent="0.25">
      <c r="A12" s="17">
        <f t="shared" si="0"/>
        <v>6</v>
      </c>
      <c r="B12" s="26" t="s">
        <v>23</v>
      </c>
      <c r="C12" s="26" t="s">
        <v>24</v>
      </c>
      <c r="D12" s="18"/>
      <c r="E12" s="19">
        <f>'[1]Stock Price (Non-Utility)'!H34</f>
        <v>307.65399999999994</v>
      </c>
      <c r="F12" s="20"/>
      <c r="G12" s="21">
        <v>9.52</v>
      </c>
      <c r="H12" s="22"/>
      <c r="I12" s="23">
        <f t="shared" si="1"/>
        <v>3.0943852509637455E-2</v>
      </c>
      <c r="J12" s="24"/>
      <c r="K12" s="5"/>
      <c r="L12" s="25" t="s">
        <v>25</v>
      </c>
    </row>
    <row r="13" spans="1:12" x14ac:dyDescent="0.25">
      <c r="A13" s="17">
        <f t="shared" si="0"/>
        <v>7</v>
      </c>
      <c r="B13" s="26" t="s">
        <v>26</v>
      </c>
      <c r="C13" s="26" t="s">
        <v>27</v>
      </c>
      <c r="D13" s="18"/>
      <c r="E13" s="19">
        <f>'[1]Stock Price (Non-Utility)'!I34</f>
        <v>214.03999999999996</v>
      </c>
      <c r="F13" s="20"/>
      <c r="G13" s="21">
        <v>1</v>
      </c>
      <c r="H13" s="22"/>
      <c r="I13" s="23">
        <f t="shared" si="1"/>
        <v>4.6720239207624749E-3</v>
      </c>
      <c r="J13" s="24"/>
      <c r="K13" s="5"/>
      <c r="L13" s="25" t="s">
        <v>28</v>
      </c>
    </row>
    <row r="14" spans="1:12" x14ac:dyDescent="0.25">
      <c r="A14" s="17">
        <f t="shared" si="0"/>
        <v>8</v>
      </c>
      <c r="B14" s="26" t="s">
        <v>29</v>
      </c>
      <c r="C14" s="26" t="s">
        <v>30</v>
      </c>
      <c r="D14" s="18"/>
      <c r="E14" s="19">
        <f>'[1]Stock Price (Non-Utility)'!J34</f>
        <v>146.16600000000003</v>
      </c>
      <c r="F14" s="20"/>
      <c r="G14" s="21">
        <v>1.85</v>
      </c>
      <c r="H14" s="22"/>
      <c r="I14" s="23">
        <f t="shared" si="1"/>
        <v>1.2656842220489031E-2</v>
      </c>
      <c r="J14" s="24"/>
      <c r="K14" s="5"/>
      <c r="L14" s="25" t="s">
        <v>31</v>
      </c>
    </row>
    <row r="15" spans="1:12" x14ac:dyDescent="0.25">
      <c r="A15" s="17">
        <f t="shared" si="0"/>
        <v>9</v>
      </c>
      <c r="B15" s="26" t="s">
        <v>32</v>
      </c>
      <c r="C15" s="26" t="s">
        <v>33</v>
      </c>
      <c r="D15" s="18"/>
      <c r="E15" s="19">
        <f>'[1]Stock Price (Non-Utility)'!K34</f>
        <v>221.86166666666665</v>
      </c>
      <c r="F15" s="20"/>
      <c r="G15" s="21">
        <v>4.18</v>
      </c>
      <c r="H15" s="22"/>
      <c r="I15" s="23">
        <f t="shared" si="1"/>
        <v>1.8840568822915179E-2</v>
      </c>
      <c r="J15" s="24"/>
      <c r="K15" s="5"/>
      <c r="L15" s="25" t="s">
        <v>34</v>
      </c>
    </row>
    <row r="16" spans="1:12" x14ac:dyDescent="0.25">
      <c r="A16" s="17">
        <f t="shared" si="0"/>
        <v>10</v>
      </c>
      <c r="B16" s="26" t="s">
        <v>35</v>
      </c>
      <c r="C16" s="26" t="s">
        <v>12</v>
      </c>
      <c r="D16" s="18"/>
      <c r="E16" s="19">
        <f>'[1]Stock Price (Non-Utility)'!L34</f>
        <v>58.394999999999996</v>
      </c>
      <c r="F16" s="20"/>
      <c r="G16" s="21">
        <v>2.48</v>
      </c>
      <c r="H16" s="22"/>
      <c r="I16" s="23">
        <f t="shared" si="1"/>
        <v>4.2469389502525906E-2</v>
      </c>
      <c r="J16" s="24"/>
      <c r="K16" s="5"/>
      <c r="L16" s="25" t="s">
        <v>36</v>
      </c>
    </row>
    <row r="17" spans="1:12" x14ac:dyDescent="0.25">
      <c r="A17" s="17">
        <f t="shared" si="0"/>
        <v>11</v>
      </c>
      <c r="B17" s="26" t="s">
        <v>37</v>
      </c>
      <c r="C17" s="26" t="s">
        <v>38</v>
      </c>
      <c r="D17" s="18"/>
      <c r="E17" s="19">
        <f>'[1]Stock Price (Non-Utility)'!M34</f>
        <v>34.428666666666665</v>
      </c>
      <c r="F17" s="20"/>
      <c r="G17" s="21">
        <v>1</v>
      </c>
      <c r="H17" s="22"/>
      <c r="I17" s="23">
        <f t="shared" si="1"/>
        <v>2.9045562806188644E-2</v>
      </c>
      <c r="J17" s="24"/>
      <c r="K17" s="5"/>
      <c r="L17" s="25" t="s">
        <v>39</v>
      </c>
    </row>
    <row r="18" spans="1:12" x14ac:dyDescent="0.25">
      <c r="A18" s="17">
        <f t="shared" si="0"/>
        <v>12</v>
      </c>
      <c r="B18" s="26" t="s">
        <v>40</v>
      </c>
      <c r="C18" s="26" t="s">
        <v>41</v>
      </c>
      <c r="D18" s="18"/>
      <c r="E18" s="19">
        <f>'[1]Stock Price (Non-Utility)'!N34</f>
        <v>107.925</v>
      </c>
      <c r="F18" s="20"/>
      <c r="G18" s="21">
        <v>1.1399999999999999</v>
      </c>
      <c r="H18" s="22"/>
      <c r="I18" s="23">
        <f t="shared" si="1"/>
        <v>1.0562890896455871E-2</v>
      </c>
      <c r="J18" s="24"/>
      <c r="K18" s="5"/>
      <c r="L18" s="25" t="s">
        <v>42</v>
      </c>
    </row>
    <row r="19" spans="1:12" x14ac:dyDescent="0.25">
      <c r="A19" s="17">
        <f t="shared" si="0"/>
        <v>13</v>
      </c>
      <c r="B19" s="26" t="s">
        <v>43</v>
      </c>
      <c r="C19" s="26" t="s">
        <v>44</v>
      </c>
      <c r="D19" s="18"/>
      <c r="E19" s="19">
        <f>'[1]Stock Price (Non-Utility)'!O34</f>
        <v>60.047333333333334</v>
      </c>
      <c r="F19" s="20"/>
      <c r="G19" s="21">
        <v>1.64</v>
      </c>
      <c r="H19" s="22"/>
      <c r="I19" s="23">
        <f t="shared" si="1"/>
        <v>2.7311787367743222E-2</v>
      </c>
      <c r="J19" s="24"/>
      <c r="K19" s="5"/>
      <c r="L19" s="25" t="s">
        <v>45</v>
      </c>
    </row>
    <row r="20" spans="1:12" x14ac:dyDescent="0.25">
      <c r="A20" s="17">
        <f t="shared" si="0"/>
        <v>14</v>
      </c>
      <c r="B20" s="26" t="s">
        <v>46</v>
      </c>
      <c r="C20" s="26" t="s">
        <v>47</v>
      </c>
      <c r="D20" s="18"/>
      <c r="E20" s="19">
        <f>'[1]Stock Price (Non-Utility)'!P34</f>
        <v>260.27600000000001</v>
      </c>
      <c r="F20" s="20"/>
      <c r="G20" s="21">
        <v>4.5999999999999996</v>
      </c>
      <c r="H20" s="22"/>
      <c r="I20" s="23">
        <f t="shared" si="1"/>
        <v>1.7673546542900612E-2</v>
      </c>
      <c r="J20" s="24"/>
      <c r="K20" s="5"/>
      <c r="L20" s="25" t="s">
        <v>48</v>
      </c>
    </row>
    <row r="21" spans="1:12" x14ac:dyDescent="0.25">
      <c r="A21" s="17">
        <f t="shared" si="0"/>
        <v>15</v>
      </c>
      <c r="B21" s="26" t="s">
        <v>49</v>
      </c>
      <c r="C21" s="26" t="s">
        <v>38</v>
      </c>
      <c r="D21" s="18"/>
      <c r="E21" s="19">
        <f>'[1]Stock Price (Non-Utility)'!Q34</f>
        <v>70.291000000000011</v>
      </c>
      <c r="F21" s="20"/>
      <c r="G21" s="21">
        <v>2.04</v>
      </c>
      <c r="H21" s="22"/>
      <c r="I21" s="23">
        <f t="shared" si="1"/>
        <v>2.9022207679503774E-2</v>
      </c>
      <c r="J21" s="24"/>
      <c r="K21" s="5"/>
      <c r="L21" s="25" t="s">
        <v>50</v>
      </c>
    </row>
    <row r="22" spans="1:12" x14ac:dyDescent="0.25">
      <c r="A22" s="17">
        <f t="shared" si="0"/>
        <v>16</v>
      </c>
      <c r="B22" s="26" t="s">
        <v>51</v>
      </c>
      <c r="C22" s="26" t="s">
        <v>41</v>
      </c>
      <c r="D22" s="18"/>
      <c r="E22" s="19">
        <f>'[1]Stock Price (Non-Utility)'!R34</f>
        <v>92.098666666666659</v>
      </c>
      <c r="F22" s="20"/>
      <c r="G22" s="21">
        <v>2</v>
      </c>
      <c r="H22" s="22"/>
      <c r="I22" s="23">
        <f t="shared" si="1"/>
        <v>2.1715840982135103E-2</v>
      </c>
      <c r="J22" s="24"/>
      <c r="K22" s="5"/>
      <c r="L22" s="25" t="s">
        <v>52</v>
      </c>
    </row>
    <row r="23" spans="1:12" x14ac:dyDescent="0.25">
      <c r="A23" s="17">
        <f t="shared" si="0"/>
        <v>17</v>
      </c>
      <c r="B23" s="26" t="s">
        <v>53</v>
      </c>
      <c r="C23" s="26" t="s">
        <v>54</v>
      </c>
      <c r="D23" s="18"/>
      <c r="E23" s="19">
        <f>'[1]Stock Price (Non-Utility)'!S34</f>
        <v>35.689</v>
      </c>
      <c r="F23" s="20"/>
      <c r="G23" s="21">
        <v>1.24</v>
      </c>
      <c r="H23" s="22"/>
      <c r="I23" s="23">
        <f t="shared" si="1"/>
        <v>3.4744599176216764E-2</v>
      </c>
      <c r="J23" s="24"/>
      <c r="K23" s="5"/>
      <c r="L23" s="25" t="s">
        <v>55</v>
      </c>
    </row>
    <row r="24" spans="1:12" x14ac:dyDescent="0.25">
      <c r="A24" s="17">
        <f t="shared" si="0"/>
        <v>18</v>
      </c>
      <c r="B24" s="26" t="s">
        <v>56</v>
      </c>
      <c r="C24" s="26" t="s">
        <v>57</v>
      </c>
      <c r="D24" s="18"/>
      <c r="E24" s="19">
        <f>'[1]Stock Price (Non-Utility)'!T34</f>
        <v>942.59433333333322</v>
      </c>
      <c r="F24" s="20"/>
      <c r="G24" s="21">
        <v>4.92</v>
      </c>
      <c r="H24" s="22"/>
      <c r="I24" s="23">
        <f t="shared" si="1"/>
        <v>5.2196367260146908E-3</v>
      </c>
      <c r="J24" s="24"/>
      <c r="K24" s="5"/>
      <c r="L24" s="25" t="s">
        <v>58</v>
      </c>
    </row>
    <row r="25" spans="1:12" x14ac:dyDescent="0.25">
      <c r="A25" s="17">
        <f t="shared" si="0"/>
        <v>19</v>
      </c>
      <c r="B25" s="26" t="s">
        <v>59</v>
      </c>
      <c r="C25" s="26" t="s">
        <v>9</v>
      </c>
      <c r="D25" s="18"/>
      <c r="E25" s="19">
        <f>'[1]Stock Price (Non-Utility)'!U34</f>
        <v>202.75433333333334</v>
      </c>
      <c r="F25" s="20"/>
      <c r="G25" s="21">
        <v>1.17</v>
      </c>
      <c r="H25" s="22"/>
      <c r="I25" s="23">
        <f t="shared" si="1"/>
        <v>5.7705301818456812E-3</v>
      </c>
      <c r="J25" s="24"/>
      <c r="K25" s="5"/>
      <c r="L25" s="25" t="s">
        <v>60</v>
      </c>
    </row>
    <row r="26" spans="1:12" x14ac:dyDescent="0.25">
      <c r="A26" s="17">
        <f t="shared" si="0"/>
        <v>20</v>
      </c>
      <c r="B26" s="26" t="s">
        <v>61</v>
      </c>
      <c r="C26" s="26" t="s">
        <v>62</v>
      </c>
      <c r="D26" s="18"/>
      <c r="E26" s="19">
        <f>'[1]Stock Price (Non-Utility)'!V34</f>
        <v>140.61466666666666</v>
      </c>
      <c r="F26" s="20"/>
      <c r="G26" s="21">
        <v>0.76</v>
      </c>
      <c r="H26" s="22"/>
      <c r="I26" s="23">
        <f t="shared" si="1"/>
        <v>5.4048416002124011E-3</v>
      </c>
      <c r="J26" s="24"/>
      <c r="K26" s="5"/>
      <c r="L26" s="25" t="s">
        <v>63</v>
      </c>
    </row>
    <row r="27" spans="1:12" x14ac:dyDescent="0.25">
      <c r="A27" s="17">
        <f t="shared" si="0"/>
        <v>21</v>
      </c>
      <c r="B27" s="26" t="s">
        <v>64</v>
      </c>
      <c r="C27" s="26" t="s">
        <v>65</v>
      </c>
      <c r="D27" s="18"/>
      <c r="E27" s="19">
        <f>'[1]Stock Price (Non-Utility)'!W34</f>
        <v>331.78533333333337</v>
      </c>
      <c r="F27" s="20"/>
      <c r="G27" s="21">
        <v>2.5</v>
      </c>
      <c r="H27" s="22"/>
      <c r="I27" s="23">
        <f t="shared" si="1"/>
        <v>7.5349925051941208E-3</v>
      </c>
      <c r="J27" s="24"/>
      <c r="K27" s="5"/>
      <c r="L27" s="25" t="s">
        <v>66</v>
      </c>
    </row>
    <row r="28" spans="1:12" x14ac:dyDescent="0.25">
      <c r="A28" s="17">
        <f t="shared" si="0"/>
        <v>22</v>
      </c>
      <c r="B28" s="26" t="s">
        <v>67</v>
      </c>
      <c r="C28" s="26" t="s">
        <v>12</v>
      </c>
      <c r="D28" s="18"/>
      <c r="E28" s="19">
        <f>'[1]Stock Price (Non-Utility)'!X34</f>
        <v>110.13999999999997</v>
      </c>
      <c r="F28" s="20"/>
      <c r="G28" s="21">
        <v>3.16</v>
      </c>
      <c r="H28" s="22"/>
      <c r="I28" s="23">
        <f t="shared" si="1"/>
        <v>2.8690757218086081E-2</v>
      </c>
      <c r="J28" s="24"/>
      <c r="K28" s="5"/>
      <c r="L28" s="25" t="s">
        <v>68</v>
      </c>
    </row>
    <row r="29" spans="1:12" x14ac:dyDescent="0.25">
      <c r="A29" s="17">
        <f t="shared" si="0"/>
        <v>23</v>
      </c>
      <c r="B29" s="26" t="s">
        <v>69</v>
      </c>
      <c r="C29" s="26" t="s">
        <v>70</v>
      </c>
      <c r="D29" s="18"/>
      <c r="E29" s="19">
        <f>'[1]Stock Price (Non-Utility)'!Y34</f>
        <v>169.94</v>
      </c>
      <c r="F29" s="20"/>
      <c r="G29" s="21">
        <v>5.63</v>
      </c>
      <c r="H29" s="22"/>
      <c r="I29" s="23">
        <f t="shared" si="1"/>
        <v>3.312933976697658E-2</v>
      </c>
      <c r="J29" s="24"/>
      <c r="K29" s="5"/>
      <c r="L29" s="25" t="s">
        <v>71</v>
      </c>
    </row>
    <row r="30" spans="1:12" x14ac:dyDescent="0.25">
      <c r="A30" s="17">
        <f t="shared" si="0"/>
        <v>24</v>
      </c>
      <c r="B30" s="26" t="s">
        <v>72</v>
      </c>
      <c r="C30" s="26" t="s">
        <v>73</v>
      </c>
      <c r="D30" s="18"/>
      <c r="E30" s="19">
        <f>'[1]Stock Price (Non-Utility)'!Z34</f>
        <v>360.45833333333326</v>
      </c>
      <c r="F30" s="20"/>
      <c r="G30" s="21">
        <v>9.1999999999999993</v>
      </c>
      <c r="H30" s="22"/>
      <c r="I30" s="23">
        <f t="shared" si="1"/>
        <v>2.5523060917812972E-2</v>
      </c>
      <c r="J30" s="24"/>
      <c r="K30" s="5"/>
      <c r="L30" s="25" t="s">
        <v>74</v>
      </c>
    </row>
    <row r="31" spans="1:12" x14ac:dyDescent="0.25">
      <c r="A31" s="17">
        <f t="shared" si="0"/>
        <v>25</v>
      </c>
      <c r="B31" s="26" t="s">
        <v>75</v>
      </c>
      <c r="C31" s="26" t="s">
        <v>70</v>
      </c>
      <c r="D31" s="18"/>
      <c r="E31" s="19">
        <f>'[1]Stock Price (Non-Utility)'!AA34</f>
        <v>29.887333333333334</v>
      </c>
      <c r="F31" s="20"/>
      <c r="G31" s="21">
        <v>1.1599999999999999</v>
      </c>
      <c r="H31" s="22"/>
      <c r="I31" s="23">
        <f t="shared" si="1"/>
        <v>3.8812428899645333E-2</v>
      </c>
      <c r="J31" s="24"/>
      <c r="K31" s="5"/>
      <c r="L31" s="25" t="s">
        <v>76</v>
      </c>
    </row>
    <row r="32" spans="1:12" x14ac:dyDescent="0.25">
      <c r="A32" s="17">
        <f t="shared" si="0"/>
        <v>26</v>
      </c>
      <c r="B32" s="26" t="s">
        <v>77</v>
      </c>
      <c r="C32" s="26" t="s">
        <v>78</v>
      </c>
      <c r="D32" s="18"/>
      <c r="E32" s="19">
        <f>'[1]Stock Price (Non-Utility)'!AB34</f>
        <v>179.4013333333333</v>
      </c>
      <c r="F32" s="20"/>
      <c r="G32" s="21">
        <v>2.76</v>
      </c>
      <c r="H32" s="22"/>
      <c r="I32" s="23">
        <f t="shared" si="1"/>
        <v>1.538450104421372E-2</v>
      </c>
      <c r="J32" s="24"/>
      <c r="K32" s="5"/>
      <c r="L32" s="25" t="s">
        <v>79</v>
      </c>
    </row>
    <row r="33" spans="1:12" x14ac:dyDescent="0.25">
      <c r="A33" s="17">
        <f t="shared" si="0"/>
        <v>27</v>
      </c>
      <c r="B33" s="26" t="s">
        <v>80</v>
      </c>
      <c r="C33" s="26" t="s">
        <v>81</v>
      </c>
      <c r="D33" s="18"/>
      <c r="E33" s="19">
        <f>'[1]Stock Price (Non-Utility)'!AC34</f>
        <v>244.96266666666668</v>
      </c>
      <c r="F33" s="20"/>
      <c r="G33" s="21">
        <v>6.72</v>
      </c>
      <c r="H33" s="22"/>
      <c r="I33" s="23">
        <f t="shared" si="1"/>
        <v>2.7432751657395411E-2</v>
      </c>
      <c r="J33" s="24"/>
      <c r="K33" s="5"/>
      <c r="L33" s="25" t="s">
        <v>82</v>
      </c>
    </row>
    <row r="34" spans="1:12" x14ac:dyDescent="0.25">
      <c r="A34" s="17">
        <f t="shared" si="0"/>
        <v>28</v>
      </c>
      <c r="B34" s="26" t="s">
        <v>83</v>
      </c>
      <c r="C34" s="26" t="s">
        <v>12</v>
      </c>
      <c r="D34" s="18"/>
      <c r="E34" s="19">
        <f>'[1]Stock Price (Non-Utility)'!AD34</f>
        <v>160.29166666666663</v>
      </c>
      <c r="F34" s="20"/>
      <c r="G34" s="21">
        <v>5.2</v>
      </c>
      <c r="H34" s="22"/>
      <c r="I34" s="23">
        <f t="shared" si="1"/>
        <v>3.244086301013778E-2</v>
      </c>
      <c r="J34" s="24"/>
      <c r="K34" s="5"/>
      <c r="L34" s="25" t="s">
        <v>84</v>
      </c>
    </row>
    <row r="35" spans="1:12" x14ac:dyDescent="0.25">
      <c r="A35" s="17">
        <f t="shared" si="0"/>
        <v>29</v>
      </c>
      <c r="B35" s="26" t="s">
        <v>85</v>
      </c>
      <c r="C35" s="26" t="s">
        <v>41</v>
      </c>
      <c r="D35" s="18"/>
      <c r="E35" s="19">
        <f>'[1]Stock Price (Non-Utility)'!AE34</f>
        <v>140.26000000000002</v>
      </c>
      <c r="F35" s="20"/>
      <c r="G35" s="21">
        <v>5.04</v>
      </c>
      <c r="H35" s="22"/>
      <c r="I35" s="23">
        <f t="shared" si="1"/>
        <v>3.5933266790246679E-2</v>
      </c>
      <c r="J35" s="24"/>
      <c r="K35" s="5"/>
      <c r="L35" s="25" t="s">
        <v>86</v>
      </c>
    </row>
    <row r="36" spans="1:12" x14ac:dyDescent="0.25">
      <c r="A36" s="17">
        <f t="shared" si="0"/>
        <v>30</v>
      </c>
      <c r="B36" s="26" t="s">
        <v>87</v>
      </c>
      <c r="C36" s="26" t="s">
        <v>12</v>
      </c>
      <c r="D36" s="18"/>
      <c r="E36" s="19">
        <f>'[1]Stock Price (Non-Utility)'!AF34</f>
        <v>815.15166666666676</v>
      </c>
      <c r="F36" s="20"/>
      <c r="G36" s="21">
        <v>6</v>
      </c>
      <c r="H36" s="22"/>
      <c r="I36" s="23">
        <f t="shared" si="1"/>
        <v>7.3605934273989907E-3</v>
      </c>
      <c r="J36" s="24"/>
      <c r="K36" s="5"/>
      <c r="L36" s="25" t="s">
        <v>88</v>
      </c>
    </row>
    <row r="37" spans="1:12" x14ac:dyDescent="0.25">
      <c r="A37" s="17">
        <f t="shared" si="0"/>
        <v>31</v>
      </c>
      <c r="B37" s="26" t="s">
        <v>89</v>
      </c>
      <c r="C37" s="26" t="s">
        <v>90</v>
      </c>
      <c r="D37" s="18"/>
      <c r="E37" s="19">
        <f>'[1]Stock Price (Non-Utility)'!AG34</f>
        <v>456.44733333333335</v>
      </c>
      <c r="F37" s="20"/>
      <c r="G37" s="21">
        <v>13.2</v>
      </c>
      <c r="H37" s="22"/>
      <c r="I37" s="23">
        <f t="shared" si="1"/>
        <v>2.8918999052099471E-2</v>
      </c>
      <c r="J37" s="24"/>
      <c r="K37" s="5"/>
      <c r="L37" s="25" t="s">
        <v>91</v>
      </c>
    </row>
    <row r="38" spans="1:12" x14ac:dyDescent="0.25">
      <c r="A38" s="17">
        <f t="shared" si="0"/>
        <v>32</v>
      </c>
      <c r="B38" s="26" t="s">
        <v>92</v>
      </c>
      <c r="C38" s="26" t="s">
        <v>65</v>
      </c>
      <c r="D38" s="18"/>
      <c r="E38" s="19">
        <f>'[1]Stock Price (Non-Utility)'!AH34</f>
        <v>234.85866666666664</v>
      </c>
      <c r="F38" s="20"/>
      <c r="G38" s="21">
        <v>3.26</v>
      </c>
      <c r="H38" s="22"/>
      <c r="I38" s="23">
        <f t="shared" si="1"/>
        <v>1.3880688527568354E-2</v>
      </c>
      <c r="J38" s="24"/>
      <c r="K38" s="5"/>
      <c r="L38" s="25" t="s">
        <v>93</v>
      </c>
    </row>
    <row r="39" spans="1:12" x14ac:dyDescent="0.25">
      <c r="A39" s="17">
        <f t="shared" si="0"/>
        <v>33</v>
      </c>
      <c r="B39" s="26" t="s">
        <v>94</v>
      </c>
      <c r="C39" s="26" t="s">
        <v>95</v>
      </c>
      <c r="D39" s="18"/>
      <c r="E39" s="19">
        <f>'[1]Stock Price (Non-Utility)'!AI34</f>
        <v>307.69633333333343</v>
      </c>
      <c r="F39" s="22"/>
      <c r="G39" s="21">
        <v>6.4</v>
      </c>
      <c r="H39" s="22"/>
      <c r="I39" s="23">
        <f t="shared" si="1"/>
        <v>2.0799727870227026E-2</v>
      </c>
      <c r="J39" s="24"/>
      <c r="K39" s="5"/>
      <c r="L39" s="25" t="s">
        <v>96</v>
      </c>
    </row>
    <row r="40" spans="1:12" x14ac:dyDescent="0.25">
      <c r="A40" s="17">
        <f t="shared" si="0"/>
        <v>34</v>
      </c>
      <c r="B40" s="26" t="s">
        <v>97</v>
      </c>
      <c r="C40" s="26" t="s">
        <v>9</v>
      </c>
      <c r="D40" s="18"/>
      <c r="E40" s="19">
        <f>'[1]Stock Price (Non-Utility)'!AJ34</f>
        <v>664.49666666666667</v>
      </c>
      <c r="F40" s="22"/>
      <c r="G40" s="21">
        <v>3.02</v>
      </c>
      <c r="H40" s="22"/>
      <c r="I40" s="23">
        <f t="shared" si="1"/>
        <v>4.5447933021986568E-3</v>
      </c>
      <c r="J40" s="24"/>
      <c r="K40" s="5"/>
      <c r="L40" s="25" t="s">
        <v>98</v>
      </c>
    </row>
    <row r="41" spans="1:12" x14ac:dyDescent="0.25">
      <c r="A41" s="17">
        <f t="shared" si="0"/>
        <v>35</v>
      </c>
      <c r="B41" s="26" t="s">
        <v>99</v>
      </c>
      <c r="C41" s="26" t="s">
        <v>12</v>
      </c>
      <c r="D41" s="18"/>
      <c r="E41" s="19">
        <f>'[1]Stock Price (Non-Utility)'!AK34</f>
        <v>89.092000000000013</v>
      </c>
      <c r="F41" s="20"/>
      <c r="G41" s="21">
        <v>3.24</v>
      </c>
      <c r="H41" s="22"/>
      <c r="I41" s="23">
        <f t="shared" si="1"/>
        <v>3.6366901629775961E-2</v>
      </c>
      <c r="J41" s="24"/>
      <c r="K41" s="5"/>
      <c r="L41" s="25" t="s">
        <v>100</v>
      </c>
    </row>
    <row r="42" spans="1:12" x14ac:dyDescent="0.25">
      <c r="A42" s="17">
        <f t="shared" si="0"/>
        <v>36</v>
      </c>
      <c r="B42" s="26" t="s">
        <v>101</v>
      </c>
      <c r="C42" s="26" t="s">
        <v>81</v>
      </c>
      <c r="D42" s="18"/>
      <c r="E42" s="19">
        <f>'[1]Stock Price (Non-Utility)'!AL34</f>
        <v>383.66533333333342</v>
      </c>
      <c r="F42" s="22"/>
      <c r="G42" s="21">
        <v>3.41</v>
      </c>
      <c r="H42" s="22"/>
      <c r="I42" s="23">
        <f t="shared" si="1"/>
        <v>8.8879544325088863E-3</v>
      </c>
      <c r="J42" s="24"/>
      <c r="K42" s="5"/>
      <c r="L42" s="25" t="s">
        <v>102</v>
      </c>
    </row>
    <row r="43" spans="1:12" x14ac:dyDescent="0.25">
      <c r="A43" s="17">
        <f t="shared" si="0"/>
        <v>37</v>
      </c>
      <c r="B43" s="26" t="s">
        <v>103</v>
      </c>
      <c r="C43" s="26" t="s">
        <v>70</v>
      </c>
      <c r="D43" s="18"/>
      <c r="E43" s="19">
        <f>'[1]Stock Price (Non-Utility)'!AM34</f>
        <v>66.070333333333338</v>
      </c>
      <c r="F43" s="20"/>
      <c r="G43" s="21">
        <v>1.88</v>
      </c>
      <c r="H43" s="22"/>
      <c r="I43" s="23">
        <f t="shared" si="1"/>
        <v>2.8454525732678808E-2</v>
      </c>
      <c r="J43" s="24"/>
      <c r="K43" s="5"/>
      <c r="L43" s="25" t="s">
        <v>104</v>
      </c>
    </row>
    <row r="44" spans="1:12" x14ac:dyDescent="0.25">
      <c r="A44" s="17">
        <f t="shared" si="0"/>
        <v>38</v>
      </c>
      <c r="B44" s="26" t="s">
        <v>105</v>
      </c>
      <c r="C44" s="26" t="s">
        <v>106</v>
      </c>
      <c r="D44" s="18"/>
      <c r="E44" s="19">
        <f>'[1]Stock Price (Non-Utility)'!AN34</f>
        <v>546.23733333333325</v>
      </c>
      <c r="F44" s="20"/>
      <c r="G44" s="21">
        <v>10</v>
      </c>
      <c r="H44" s="22"/>
      <c r="I44" s="23">
        <f t="shared" si="1"/>
        <v>1.8307060667158113E-2</v>
      </c>
      <c r="J44" s="24"/>
      <c r="K44" s="5"/>
      <c r="L44" s="25" t="s">
        <v>107</v>
      </c>
    </row>
    <row r="45" spans="1:12" x14ac:dyDescent="0.25">
      <c r="A45" s="17">
        <f t="shared" si="0"/>
        <v>39</v>
      </c>
      <c r="B45" s="26" t="s">
        <v>108</v>
      </c>
      <c r="C45" s="26" t="s">
        <v>90</v>
      </c>
      <c r="D45" s="18"/>
      <c r="E45" s="19">
        <f>'[1]Stock Price (Non-Utility)'!AO34</f>
        <v>497.87600000000015</v>
      </c>
      <c r="F45" s="20"/>
      <c r="G45" s="21">
        <v>8.84</v>
      </c>
      <c r="H45" s="22"/>
      <c r="I45" s="23">
        <f t="shared" si="1"/>
        <v>1.7755425045593676E-2</v>
      </c>
      <c r="J45" s="24"/>
      <c r="L45" s="25" t="s">
        <v>109</v>
      </c>
    </row>
    <row r="46" spans="1:12" x14ac:dyDescent="0.25">
      <c r="A46" s="17">
        <f t="shared" si="0"/>
        <v>40</v>
      </c>
      <c r="B46" s="26" t="s">
        <v>110</v>
      </c>
      <c r="C46" s="26" t="s">
        <v>38</v>
      </c>
      <c r="D46" s="18"/>
      <c r="E46" s="19">
        <f>'[1]Stock Price (Non-Utility)'!AP34</f>
        <v>148.75066666666669</v>
      </c>
      <c r="F46" s="20"/>
      <c r="G46" s="21">
        <v>5.42</v>
      </c>
      <c r="H46" s="22"/>
      <c r="I46" s="23">
        <f t="shared" si="1"/>
        <v>3.6436811487679605E-2</v>
      </c>
      <c r="J46" s="22"/>
      <c r="L46" s="25" t="s">
        <v>111</v>
      </c>
    </row>
    <row r="47" spans="1:12" x14ac:dyDescent="0.25">
      <c r="A47" s="17">
        <f t="shared" si="0"/>
        <v>41</v>
      </c>
      <c r="B47" s="26" t="s">
        <v>112</v>
      </c>
      <c r="C47" s="26" t="s">
        <v>41</v>
      </c>
      <c r="D47" s="18"/>
      <c r="E47" s="19">
        <f>'[1]Stock Price (Non-Utility)'!AQ34</f>
        <v>168.399</v>
      </c>
      <c r="F47" s="20"/>
      <c r="G47" s="21">
        <v>4.03</v>
      </c>
      <c r="H47" s="22"/>
      <c r="I47" s="23">
        <f t="shared" si="1"/>
        <v>2.3931258499159735E-2</v>
      </c>
      <c r="J47" s="24"/>
      <c r="L47" s="25" t="s">
        <v>113</v>
      </c>
    </row>
    <row r="48" spans="1:12" x14ac:dyDescent="0.25">
      <c r="A48" s="17">
        <f t="shared" si="0"/>
        <v>42</v>
      </c>
      <c r="B48" s="26" t="s">
        <v>114</v>
      </c>
      <c r="C48" s="26" t="s">
        <v>115</v>
      </c>
      <c r="D48" s="18"/>
      <c r="E48" s="19">
        <f>'[1]Stock Price (Non-Utility)'!AR34</f>
        <v>276.61299999999994</v>
      </c>
      <c r="F48" s="20"/>
      <c r="G48" s="21">
        <v>0.4</v>
      </c>
      <c r="H48" s="22"/>
      <c r="I48" s="23">
        <f t="shared" si="1"/>
        <v>1.446063634030216E-3</v>
      </c>
      <c r="J48" s="24"/>
      <c r="L48" s="25" t="s">
        <v>116</v>
      </c>
    </row>
    <row r="49" spans="1:12" x14ac:dyDescent="0.25">
      <c r="A49" s="17">
        <f t="shared" si="0"/>
        <v>43</v>
      </c>
      <c r="B49" s="26" t="s">
        <v>117</v>
      </c>
      <c r="C49" s="26" t="s">
        <v>118</v>
      </c>
      <c r="D49" s="18"/>
      <c r="E49" s="19">
        <f>'[1]Stock Price (Non-Utility)'!AS34</f>
        <v>236.61200000000002</v>
      </c>
      <c r="F49" s="20"/>
      <c r="G49" s="21">
        <v>2.3199999999999998</v>
      </c>
      <c r="H49" s="22"/>
      <c r="I49" s="23">
        <f t="shared" si="1"/>
        <v>9.8050817371899968E-3</v>
      </c>
      <c r="J49" s="24"/>
      <c r="L49" s="25" t="s">
        <v>119</v>
      </c>
    </row>
    <row r="50" spans="1:12" x14ac:dyDescent="0.25">
      <c r="A50" s="17">
        <f t="shared" si="0"/>
        <v>44</v>
      </c>
      <c r="B50" s="26" t="s">
        <v>120</v>
      </c>
      <c r="C50" s="26" t="s">
        <v>81</v>
      </c>
      <c r="D50" s="18"/>
      <c r="E50" s="19">
        <f>'[1]Stock Price (Non-Utility)'!AT34</f>
        <v>572.03266666666673</v>
      </c>
      <c r="F50" s="20"/>
      <c r="G50" s="21">
        <v>3.39</v>
      </c>
      <c r="H50" s="22"/>
      <c r="I50" s="23">
        <f t="shared" si="1"/>
        <v>5.9262349819182818E-3</v>
      </c>
      <c r="J50" s="24"/>
      <c r="L50" s="25" t="s">
        <v>121</v>
      </c>
    </row>
    <row r="51" spans="1:12" x14ac:dyDescent="0.25">
      <c r="A51" s="17">
        <f t="shared" si="0"/>
        <v>45</v>
      </c>
      <c r="B51" s="26" t="s">
        <v>122</v>
      </c>
      <c r="C51" s="26" t="s">
        <v>9</v>
      </c>
      <c r="D51" s="18"/>
      <c r="E51" s="19">
        <f>'[1]Stock Price (Non-Utility)'!AU34</f>
        <v>494.78399999999993</v>
      </c>
      <c r="F51" s="22"/>
      <c r="G51" s="21">
        <v>1.56</v>
      </c>
      <c r="H51" s="22"/>
      <c r="I51" s="23">
        <f t="shared" si="1"/>
        <v>3.152890958478852E-3</v>
      </c>
      <c r="J51" s="24"/>
      <c r="L51" s="25" t="s">
        <v>123</v>
      </c>
    </row>
    <row r="52" spans="1:12" x14ac:dyDescent="0.25">
      <c r="A52" s="17">
        <f t="shared" si="0"/>
        <v>46</v>
      </c>
      <c r="B52" s="26" t="s">
        <v>124</v>
      </c>
      <c r="C52" s="26" t="s">
        <v>115</v>
      </c>
      <c r="D52" s="18"/>
      <c r="E52" s="19">
        <f>'[1]Stock Price (Non-Utility)'!AV34</f>
        <v>255.82399999999993</v>
      </c>
      <c r="F52" s="22"/>
      <c r="G52" s="21">
        <v>4.2</v>
      </c>
      <c r="H52" s="22"/>
      <c r="I52" s="23">
        <f t="shared" si="1"/>
        <v>1.6417537056726505E-2</v>
      </c>
      <c r="J52" s="24"/>
      <c r="L52" s="25" t="s">
        <v>125</v>
      </c>
    </row>
    <row r="53" spans="1:12" x14ac:dyDescent="0.25">
      <c r="A53" s="17">
        <f t="shared" si="0"/>
        <v>47</v>
      </c>
      <c r="B53" s="26" t="s">
        <v>126</v>
      </c>
      <c r="C53" s="26" t="s">
        <v>127</v>
      </c>
      <c r="D53" s="18"/>
      <c r="E53" s="19">
        <f>'[1]Stock Price (Non-Utility)'!AW34</f>
        <v>517.87199999999996</v>
      </c>
      <c r="F53" s="22"/>
      <c r="G53" s="21">
        <v>8.4</v>
      </c>
      <c r="H53" s="22"/>
      <c r="I53" s="23">
        <f t="shared" si="1"/>
        <v>1.6220224302530357E-2</v>
      </c>
      <c r="J53" s="24"/>
      <c r="L53" s="25" t="s">
        <v>128</v>
      </c>
    </row>
    <row r="54" spans="1:12" x14ac:dyDescent="0.25">
      <c r="A54" s="17">
        <f t="shared" si="0"/>
        <v>48</v>
      </c>
      <c r="B54" s="26" t="s">
        <v>129</v>
      </c>
      <c r="C54" s="26" t="s">
        <v>130</v>
      </c>
      <c r="D54" s="18"/>
      <c r="E54" s="19">
        <f>'[1]Stock Price (Non-Utility)'!AX34</f>
        <v>43.972999999999992</v>
      </c>
      <c r="F54" s="22"/>
      <c r="G54" s="21">
        <v>2.72</v>
      </c>
      <c r="H54" s="22"/>
      <c r="I54" s="23">
        <f t="shared" si="1"/>
        <v>6.1856138994382935E-2</v>
      </c>
      <c r="J54" s="24"/>
      <c r="L54" s="25" t="s">
        <v>131</v>
      </c>
    </row>
    <row r="55" spans="1:12" x14ac:dyDescent="0.25">
      <c r="A55" s="17">
        <f t="shared" si="0"/>
        <v>49</v>
      </c>
      <c r="B55" s="26" t="s">
        <v>132</v>
      </c>
      <c r="C55" s="26" t="s">
        <v>57</v>
      </c>
      <c r="D55" s="18"/>
      <c r="E55" s="19">
        <f>'[1]Stock Price (Non-Utility)'!AY34</f>
        <v>87.907333333333312</v>
      </c>
      <c r="F55" s="22"/>
      <c r="G55" s="21">
        <v>0.94</v>
      </c>
      <c r="H55" s="22"/>
      <c r="I55" s="23">
        <f t="shared" si="1"/>
        <v>1.0693078317318997E-2</v>
      </c>
      <c r="J55" s="24"/>
      <c r="L55" s="25" t="s">
        <v>133</v>
      </c>
    </row>
    <row r="56" spans="1:12" x14ac:dyDescent="0.25">
      <c r="A56" s="17">
        <f t="shared" si="0"/>
        <v>50</v>
      </c>
      <c r="B56" s="26" t="s">
        <v>134</v>
      </c>
      <c r="C56" s="26" t="s">
        <v>118</v>
      </c>
      <c r="D56" s="18"/>
      <c r="E56" s="19">
        <f>'[1]Stock Price (Non-Utility)'!AZ34</f>
        <v>227.42133333333331</v>
      </c>
      <c r="F56" s="20"/>
      <c r="G56" s="21">
        <v>3.3</v>
      </c>
      <c r="H56" s="22"/>
      <c r="I56" s="23">
        <f t="shared" si="1"/>
        <v>1.4510512059847802E-2</v>
      </c>
      <c r="J56" s="24"/>
      <c r="L56" s="25" t="s">
        <v>135</v>
      </c>
    </row>
    <row r="57" spans="1:12" ht="4.3499999999999996" customHeight="1" x14ac:dyDescent="0.3">
      <c r="A57" s="27"/>
      <c r="B57" s="22"/>
      <c r="C57" s="28"/>
      <c r="D57" s="28"/>
      <c r="E57" s="29"/>
      <c r="F57" s="30"/>
      <c r="G57" s="29"/>
      <c r="H57" s="9"/>
      <c r="I57" s="23"/>
      <c r="J57" s="24"/>
      <c r="L57" s="31"/>
    </row>
    <row r="58" spans="1:12" ht="15.95" customHeight="1" x14ac:dyDescent="0.3">
      <c r="A58" s="27"/>
      <c r="B58" s="22"/>
      <c r="C58" s="28"/>
      <c r="D58" s="28"/>
      <c r="E58" s="29"/>
      <c r="F58" s="30"/>
      <c r="G58" s="29"/>
      <c r="H58" s="9"/>
      <c r="I58" s="32">
        <f>AVERAGE(I7:I56)</f>
        <v>2.0576672286698544E-2</v>
      </c>
      <c r="J58" s="24"/>
    </row>
    <row r="59" spans="1:12" ht="16.5" x14ac:dyDescent="0.3">
      <c r="A59" s="33"/>
      <c r="B59" s="22"/>
      <c r="C59" s="28"/>
      <c r="D59" s="28"/>
      <c r="E59" s="28"/>
      <c r="F59" s="28"/>
      <c r="G59" s="34"/>
      <c r="H59" s="28"/>
      <c r="I59" s="35"/>
      <c r="J59" s="36"/>
    </row>
    <row r="60" spans="1:12" s="41" customFormat="1" ht="13.5" x14ac:dyDescent="0.25">
      <c r="A60" s="37" t="s">
        <v>1</v>
      </c>
      <c r="B60" s="38" t="str">
        <f>'[1]Stock Price (Non-Utility)'!B37</f>
        <v>Average of closing prices for 30 trading days ended Apr. 14, 2025.</v>
      </c>
      <c r="C60" s="39"/>
      <c r="D60" s="39"/>
      <c r="E60" s="39"/>
      <c r="F60" s="39"/>
      <c r="G60" s="39"/>
      <c r="H60" s="39"/>
      <c r="I60" s="39"/>
      <c r="J60" s="40"/>
    </row>
    <row r="61" spans="1:12" s="41" customFormat="1" ht="13.5" x14ac:dyDescent="0.25">
      <c r="A61" s="37" t="s">
        <v>2</v>
      </c>
      <c r="B61" s="42" t="s">
        <v>136</v>
      </c>
      <c r="C61" s="40"/>
      <c r="D61" s="40"/>
      <c r="E61" s="40"/>
      <c r="F61" s="40"/>
      <c r="G61" s="40"/>
      <c r="H61" s="40"/>
      <c r="I61" s="40"/>
      <c r="J61" s="40"/>
    </row>
  </sheetData>
  <printOptions horizontalCentered="1"/>
  <pageMargins left="0.5" right="0.5" top="0.75" bottom="0.25" header="0.5" footer="0.5"/>
  <pageSetup scale="74" orientation="portrait" r:id="rId1"/>
  <headerFooter alignWithMargins="0">
    <oddFooter xml:space="preserve">&amp;RExhibit No. 13
Case No. IPC-E-25-16
J. Thompson, IPC
Page 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1E02-41D3-462C-B466-ED7EB4401BEA}">
  <sheetPr codeName="Sheet22">
    <pageSetUpPr fitToPage="1"/>
  </sheetPr>
  <dimension ref="A1:P60"/>
  <sheetViews>
    <sheetView view="pageLayout" zoomScaleNormal="100" zoomScaleSheetLayoutView="100" workbookViewId="0">
      <selection activeCell="U25" sqref="U25"/>
    </sheetView>
  </sheetViews>
  <sheetFormatPr defaultColWidth="9.42578125" defaultRowHeight="15.75" x14ac:dyDescent="0.25"/>
  <cols>
    <col min="1" max="1" width="5.5703125" style="43" customWidth="1"/>
    <col min="2" max="2" width="33.140625" style="5" customWidth="1"/>
    <col min="3" max="3" width="9.42578125" style="5" customWidth="1"/>
    <col min="4" max="4" width="3.42578125" style="5" customWidth="1"/>
    <col min="5" max="5" width="11.7109375" style="64" customWidth="1"/>
    <col min="6" max="6" width="4.42578125" style="5" customWidth="1"/>
    <col min="7" max="7" width="11.7109375" style="5" customWidth="1"/>
    <col min="8" max="8" width="4.42578125" style="65" customWidth="1"/>
    <col min="9" max="9" width="11.7109375" style="65" customWidth="1"/>
    <col min="10" max="10" width="3.5703125" style="5" customWidth="1"/>
    <col min="11" max="11" width="8" style="5" customWidth="1"/>
    <col min="12" max="12" width="9.42578125" style="12"/>
    <col min="13" max="16384" width="9.42578125" style="5"/>
  </cols>
  <sheetData>
    <row r="1" spans="1:11" ht="16.5" x14ac:dyDescent="0.3">
      <c r="A1" s="1" t="str">
        <f>'[1]Exhibit List'!C16</f>
        <v>DCF MODEL - NON-UTILITY GROUP</v>
      </c>
      <c r="B1" s="2"/>
      <c r="C1" s="2"/>
      <c r="D1" s="2"/>
      <c r="E1" s="44"/>
      <c r="F1" s="45"/>
      <c r="G1" s="45"/>
      <c r="H1" s="46"/>
      <c r="I1" s="46"/>
      <c r="J1" s="3" t="str">
        <f>'[1]Exhibit List'!B16</f>
        <v>Exhibit 13</v>
      </c>
      <c r="K1" s="47"/>
    </row>
    <row r="2" spans="1:11" ht="16.5" x14ac:dyDescent="0.3">
      <c r="A2" s="1"/>
      <c r="B2" s="6"/>
      <c r="C2" s="2"/>
      <c r="D2" s="2"/>
      <c r="E2" s="44"/>
      <c r="F2" s="45"/>
      <c r="G2" s="45"/>
      <c r="H2" s="46"/>
      <c r="I2" s="46"/>
      <c r="J2" s="3" t="s">
        <v>137</v>
      </c>
      <c r="K2" s="47"/>
    </row>
    <row r="3" spans="1:11" ht="16.5" x14ac:dyDescent="0.3">
      <c r="A3" s="7" t="str">
        <f>'[1]Exhibit List'!D16</f>
        <v>GROWTH RATES</v>
      </c>
      <c r="B3" s="2"/>
      <c r="C3" s="2"/>
      <c r="D3" s="2"/>
      <c r="E3" s="44"/>
      <c r="F3" s="45"/>
      <c r="G3" s="45"/>
      <c r="H3" s="46"/>
      <c r="I3" s="46"/>
      <c r="J3" s="2"/>
    </row>
    <row r="4" spans="1:11" s="12" customFormat="1" x14ac:dyDescent="0.25">
      <c r="A4" s="8"/>
      <c r="B4" s="9"/>
      <c r="C4" s="9"/>
      <c r="D4" s="9"/>
      <c r="E4" s="48" t="s">
        <v>1</v>
      </c>
      <c r="F4" s="9"/>
      <c r="G4" s="10" t="s">
        <v>2</v>
      </c>
      <c r="H4" s="23"/>
      <c r="I4" s="9" t="s">
        <v>138</v>
      </c>
      <c r="J4" s="9"/>
    </row>
    <row r="5" spans="1:11" ht="16.350000000000001" customHeight="1" x14ac:dyDescent="0.3">
      <c r="A5" s="8"/>
      <c r="B5" s="49"/>
      <c r="C5" s="49"/>
      <c r="D5" s="49"/>
      <c r="E5" s="100" t="s">
        <v>139</v>
      </c>
      <c r="F5" s="100"/>
      <c r="G5" s="100"/>
      <c r="H5" s="100"/>
      <c r="I5" s="100"/>
      <c r="J5" s="22"/>
    </row>
    <row r="6" spans="1:11" ht="16.5" x14ac:dyDescent="0.3">
      <c r="A6" s="8"/>
      <c r="B6" s="13" t="s">
        <v>3</v>
      </c>
      <c r="C6" s="13" t="s">
        <v>140</v>
      </c>
      <c r="D6" s="13"/>
      <c r="E6" s="50" t="s">
        <v>141</v>
      </c>
      <c r="F6" s="51"/>
      <c r="G6" s="52" t="s">
        <v>142</v>
      </c>
      <c r="H6" s="52"/>
      <c r="I6" s="52" t="s">
        <v>143</v>
      </c>
      <c r="J6" s="22"/>
    </row>
    <row r="7" spans="1:11" x14ac:dyDescent="0.25">
      <c r="A7" s="8">
        <f>A6+1</f>
        <v>1</v>
      </c>
      <c r="B7" s="2" t="s">
        <v>8</v>
      </c>
      <c r="C7" s="53" t="s">
        <v>10</v>
      </c>
      <c r="D7" s="53"/>
      <c r="E7" s="54">
        <v>6.9000000000000006E-2</v>
      </c>
      <c r="F7" s="55"/>
      <c r="G7" s="56">
        <v>0.10299999999999999</v>
      </c>
      <c r="H7" s="57"/>
      <c r="I7" s="56">
        <v>0.1042</v>
      </c>
      <c r="J7" s="22"/>
    </row>
    <row r="8" spans="1:11" x14ac:dyDescent="0.25">
      <c r="A8" s="8">
        <f t="shared" ref="A8:A56" si="0">A7+1</f>
        <v>2</v>
      </c>
      <c r="B8" s="2" t="s">
        <v>11</v>
      </c>
      <c r="C8" s="22" t="s">
        <v>13</v>
      </c>
      <c r="D8" s="22"/>
      <c r="E8" s="54">
        <v>0.17600000000000002</v>
      </c>
      <c r="F8" s="22"/>
      <c r="G8" s="56">
        <v>0.159</v>
      </c>
      <c r="H8" s="22"/>
      <c r="I8" s="56">
        <v>0.11940000000000001</v>
      </c>
      <c r="J8" s="22"/>
    </row>
    <row r="9" spans="1:11" x14ac:dyDescent="0.25">
      <c r="A9" s="8">
        <f t="shared" si="0"/>
        <v>3</v>
      </c>
      <c r="B9" s="2" t="s">
        <v>14</v>
      </c>
      <c r="C9" s="22" t="s">
        <v>16</v>
      </c>
      <c r="D9" s="22"/>
      <c r="E9" s="54">
        <v>0.17</v>
      </c>
      <c r="F9" s="22"/>
      <c r="G9" s="56">
        <v>6.2E-2</v>
      </c>
      <c r="H9" s="22"/>
      <c r="I9" s="56">
        <v>6.1800000000000001E-2</v>
      </c>
      <c r="J9" s="22"/>
    </row>
    <row r="10" spans="1:11" x14ac:dyDescent="0.25">
      <c r="A10" s="8">
        <f t="shared" si="0"/>
        <v>4</v>
      </c>
      <c r="B10" s="2" t="s">
        <v>17</v>
      </c>
      <c r="C10" s="53" t="s">
        <v>19</v>
      </c>
      <c r="D10" s="53"/>
      <c r="E10" s="54">
        <v>0.115</v>
      </c>
      <c r="F10" s="55"/>
      <c r="G10" s="56">
        <v>0.19900000000000001</v>
      </c>
      <c r="H10" s="57"/>
      <c r="I10" s="56">
        <v>0.15340000000000001</v>
      </c>
      <c r="J10" s="22"/>
    </row>
    <row r="11" spans="1:11" x14ac:dyDescent="0.25">
      <c r="A11" s="8">
        <f t="shared" si="0"/>
        <v>5</v>
      </c>
      <c r="B11" s="2" t="s">
        <v>20</v>
      </c>
      <c r="C11" s="53" t="s">
        <v>22</v>
      </c>
      <c r="D11" s="53"/>
      <c r="E11" s="54">
        <v>6.4500000000000002E-2</v>
      </c>
      <c r="F11" s="55"/>
      <c r="G11" s="56">
        <v>8.1000000000000003E-2</v>
      </c>
      <c r="H11" s="57"/>
      <c r="I11" s="56">
        <v>9.7799999999999998E-2</v>
      </c>
      <c r="J11" s="22"/>
    </row>
    <row r="12" spans="1:11" x14ac:dyDescent="0.25">
      <c r="A12" s="8">
        <f t="shared" si="0"/>
        <v>6</v>
      </c>
      <c r="B12" s="2" t="s">
        <v>23</v>
      </c>
      <c r="C12" s="53" t="s">
        <v>25</v>
      </c>
      <c r="D12" s="53"/>
      <c r="E12" s="54">
        <v>0.25750000000000001</v>
      </c>
      <c r="F12" s="55"/>
      <c r="G12" s="56">
        <v>5.8000000000000003E-2</v>
      </c>
      <c r="H12" s="57"/>
      <c r="I12" s="56">
        <v>5.8099999999999999E-2</v>
      </c>
      <c r="J12" s="22"/>
    </row>
    <row r="13" spans="1:11" x14ac:dyDescent="0.25">
      <c r="A13" s="8">
        <f t="shared" si="0"/>
        <v>7</v>
      </c>
      <c r="B13" s="2" t="s">
        <v>26</v>
      </c>
      <c r="C13" s="22" t="s">
        <v>28</v>
      </c>
      <c r="D13" s="22"/>
      <c r="E13" s="54">
        <v>0.115</v>
      </c>
      <c r="F13" s="22"/>
      <c r="G13" s="56">
        <v>0.14499999999999999</v>
      </c>
      <c r="H13" s="22"/>
      <c r="I13" s="56">
        <v>0.13159999999999999</v>
      </c>
      <c r="J13" s="22"/>
    </row>
    <row r="14" spans="1:11" x14ac:dyDescent="0.25">
      <c r="A14" s="8">
        <f t="shared" si="0"/>
        <v>8</v>
      </c>
      <c r="B14" s="2" t="s">
        <v>29</v>
      </c>
      <c r="C14" s="22" t="s">
        <v>31</v>
      </c>
      <c r="D14" s="22"/>
      <c r="E14" s="54">
        <v>7.7499999999999999E-2</v>
      </c>
      <c r="F14" s="22"/>
      <c r="G14" s="56">
        <v>6.8000000000000005E-2</v>
      </c>
      <c r="H14" s="22"/>
      <c r="I14" s="56">
        <v>6.7599999999999993E-2</v>
      </c>
      <c r="J14" s="22"/>
    </row>
    <row r="15" spans="1:11" x14ac:dyDescent="0.25">
      <c r="A15" s="8">
        <f t="shared" si="0"/>
        <v>9</v>
      </c>
      <c r="B15" s="2" t="s">
        <v>32</v>
      </c>
      <c r="C15" s="22" t="s">
        <v>34</v>
      </c>
      <c r="D15" s="22"/>
      <c r="E15" s="54">
        <v>0.185</v>
      </c>
      <c r="F15" s="22"/>
      <c r="G15" s="56">
        <v>9.1999999999999998E-2</v>
      </c>
      <c r="H15" s="22"/>
      <c r="I15" s="56">
        <v>9.6500000000000002E-2</v>
      </c>
      <c r="J15" s="22"/>
    </row>
    <row r="16" spans="1:11" x14ac:dyDescent="0.25">
      <c r="A16" s="8">
        <f t="shared" si="0"/>
        <v>10</v>
      </c>
      <c r="B16" s="2" t="s">
        <v>35</v>
      </c>
      <c r="C16" s="53" t="s">
        <v>36</v>
      </c>
      <c r="D16" s="53"/>
      <c r="E16" s="54">
        <v>3.9E-2</v>
      </c>
      <c r="F16" s="55"/>
      <c r="G16" s="56">
        <v>0.36299999999999999</v>
      </c>
      <c r="H16" s="57"/>
      <c r="I16" s="56">
        <v>0.04</v>
      </c>
      <c r="J16" s="22"/>
    </row>
    <row r="17" spans="1:16" x14ac:dyDescent="0.25">
      <c r="A17" s="8">
        <f t="shared" si="0"/>
        <v>11</v>
      </c>
      <c r="B17" s="2" t="s">
        <v>37</v>
      </c>
      <c r="C17" s="22" t="s">
        <v>39</v>
      </c>
      <c r="D17" s="22"/>
      <c r="E17" s="54">
        <v>3.5000000000000003E-2</v>
      </c>
      <c r="F17" s="22"/>
      <c r="G17" s="56">
        <v>-2.3E-2</v>
      </c>
      <c r="H17" s="22"/>
      <c r="I17" s="56">
        <v>3.2000000000000001E-2</v>
      </c>
      <c r="J17" s="22"/>
      <c r="L17" s="5"/>
    </row>
    <row r="18" spans="1:16" x14ac:dyDescent="0.25">
      <c r="A18" s="8">
        <f t="shared" si="0"/>
        <v>12</v>
      </c>
      <c r="B18" s="2" t="s">
        <v>40</v>
      </c>
      <c r="C18" s="53" t="s">
        <v>42</v>
      </c>
      <c r="D18" s="53"/>
      <c r="E18" s="54">
        <v>4.8000000000000001E-2</v>
      </c>
      <c r="F18" s="55"/>
      <c r="G18" s="56">
        <v>8.5999999999999993E-2</v>
      </c>
      <c r="H18" s="57"/>
      <c r="I18" s="56">
        <v>8.4900000000000003E-2</v>
      </c>
      <c r="J18" s="22"/>
      <c r="P18" s="5" t="s">
        <v>144</v>
      </c>
    </row>
    <row r="19" spans="1:16" x14ac:dyDescent="0.25">
      <c r="A19" s="8">
        <f t="shared" si="0"/>
        <v>13</v>
      </c>
      <c r="B19" s="2" t="s">
        <v>43</v>
      </c>
      <c r="C19" s="22" t="s">
        <v>45</v>
      </c>
      <c r="D19" s="22"/>
      <c r="E19" s="54">
        <v>0.05</v>
      </c>
      <c r="F19" s="22"/>
      <c r="G19" s="56">
        <v>4.4999999999999998E-2</v>
      </c>
      <c r="H19" s="22"/>
      <c r="I19" s="56">
        <v>5.0999999999999997E-2</v>
      </c>
      <c r="J19" s="22"/>
      <c r="L19" s="5"/>
    </row>
    <row r="20" spans="1:16" x14ac:dyDescent="0.25">
      <c r="A20" s="8">
        <f t="shared" si="0"/>
        <v>14</v>
      </c>
      <c r="B20" s="2" t="s">
        <v>46</v>
      </c>
      <c r="C20" s="53" t="s">
        <v>48</v>
      </c>
      <c r="D20" s="53"/>
      <c r="E20" s="54">
        <v>0.114</v>
      </c>
      <c r="F20" s="55"/>
      <c r="G20" s="56">
        <v>5.6000000000000001E-2</v>
      </c>
      <c r="H20" s="57"/>
      <c r="I20" s="56">
        <v>5.8500000000000003E-2</v>
      </c>
      <c r="J20" s="22"/>
    </row>
    <row r="21" spans="1:16" x14ac:dyDescent="0.25">
      <c r="A21" s="8">
        <f t="shared" si="0"/>
        <v>15</v>
      </c>
      <c r="B21" s="2" t="s">
        <v>49</v>
      </c>
      <c r="C21" s="22" t="s">
        <v>50</v>
      </c>
      <c r="D21" s="22"/>
      <c r="E21" s="54">
        <v>0.04</v>
      </c>
      <c r="F21" s="22"/>
      <c r="G21" s="56">
        <v>0.06</v>
      </c>
      <c r="H21" s="22"/>
      <c r="I21" s="56">
        <v>6.2600000000000003E-2</v>
      </c>
      <c r="J21" s="22"/>
      <c r="L21" s="5"/>
      <c r="N21" s="58"/>
    </row>
    <row r="22" spans="1:16" x14ac:dyDescent="0.25">
      <c r="A22" s="8">
        <f t="shared" si="0"/>
        <v>16</v>
      </c>
      <c r="B22" s="2" t="s">
        <v>51</v>
      </c>
      <c r="C22" s="53" t="s">
        <v>52</v>
      </c>
      <c r="D22" s="53"/>
      <c r="E22" s="54">
        <v>0.05</v>
      </c>
      <c r="F22" s="55"/>
      <c r="G22" s="56">
        <v>5.3999999999999999E-2</v>
      </c>
      <c r="H22" s="57"/>
      <c r="I22" s="56">
        <v>5.5399999999999998E-2</v>
      </c>
      <c r="J22" s="22"/>
      <c r="N22" s="58"/>
    </row>
    <row r="23" spans="1:16" x14ac:dyDescent="0.25">
      <c r="A23" s="8">
        <f t="shared" si="0"/>
        <v>17</v>
      </c>
      <c r="B23" s="2" t="s">
        <v>53</v>
      </c>
      <c r="C23" s="22" t="s">
        <v>55</v>
      </c>
      <c r="D23" s="22"/>
      <c r="E23" s="54">
        <v>6.1500000000000006E-2</v>
      </c>
      <c r="F23" s="22"/>
      <c r="G23" s="56">
        <v>6.3E-2</v>
      </c>
      <c r="H23" s="22"/>
      <c r="I23" s="56">
        <v>4.9799999999999997E-2</v>
      </c>
      <c r="J23" s="22"/>
      <c r="L23" s="5"/>
    </row>
    <row r="24" spans="1:16" x14ac:dyDescent="0.25">
      <c r="A24" s="8">
        <f t="shared" si="0"/>
        <v>18</v>
      </c>
      <c r="B24" s="2" t="s">
        <v>56</v>
      </c>
      <c r="C24" s="53" t="s">
        <v>58</v>
      </c>
      <c r="D24" s="53"/>
      <c r="E24" s="54">
        <v>0.26</v>
      </c>
      <c r="F24" s="55"/>
      <c r="G24" s="56">
        <v>0.105</v>
      </c>
      <c r="H24" s="57"/>
      <c r="I24" s="56">
        <v>9.3399999999999997E-2</v>
      </c>
      <c r="J24" s="22"/>
      <c r="N24" s="58"/>
    </row>
    <row r="25" spans="1:16" x14ac:dyDescent="0.25">
      <c r="A25" s="8">
        <f t="shared" si="0"/>
        <v>19</v>
      </c>
      <c r="B25" s="2" t="s">
        <v>59</v>
      </c>
      <c r="C25" s="53" t="s">
        <v>60</v>
      </c>
      <c r="D25" s="53"/>
      <c r="E25" s="54">
        <v>9.5000000000000001E-2</v>
      </c>
      <c r="F25" s="55"/>
      <c r="G25" s="56">
        <v>8.5999999999999993E-2</v>
      </c>
      <c r="H25" s="57"/>
      <c r="I25" s="56">
        <v>0.1023</v>
      </c>
      <c r="J25" s="22"/>
    </row>
    <row r="26" spans="1:16" x14ac:dyDescent="0.25">
      <c r="A26" s="8">
        <f t="shared" si="0"/>
        <v>20</v>
      </c>
      <c r="B26" s="2" t="s">
        <v>61</v>
      </c>
      <c r="C26" s="53" t="s">
        <v>63</v>
      </c>
      <c r="D26" s="53"/>
      <c r="E26" s="54">
        <v>7.7499999999999999E-2</v>
      </c>
      <c r="F26" s="55"/>
      <c r="G26" s="56">
        <v>0.06</v>
      </c>
      <c r="H26" s="57"/>
      <c r="I26" s="56">
        <v>7.6999999999999999E-2</v>
      </c>
      <c r="J26" s="22"/>
    </row>
    <row r="27" spans="1:16" x14ac:dyDescent="0.25">
      <c r="A27" s="8">
        <f t="shared" si="0"/>
        <v>21</v>
      </c>
      <c r="B27" s="2" t="s">
        <v>64</v>
      </c>
      <c r="C27" s="53" t="s">
        <v>66</v>
      </c>
      <c r="D27" s="53"/>
      <c r="E27" s="54">
        <v>0.115</v>
      </c>
      <c r="F27" s="55"/>
      <c r="G27" s="56">
        <v>0.13600000000000001</v>
      </c>
      <c r="H27" s="57"/>
      <c r="I27" s="56" t="s">
        <v>145</v>
      </c>
      <c r="J27" s="22"/>
      <c r="N27" s="58"/>
    </row>
    <row r="28" spans="1:16" x14ac:dyDescent="0.25">
      <c r="A28" s="8">
        <f t="shared" si="0"/>
        <v>22</v>
      </c>
      <c r="B28" s="2" t="s">
        <v>67</v>
      </c>
      <c r="C28" s="22" t="s">
        <v>68</v>
      </c>
      <c r="D28" s="22"/>
      <c r="E28" s="54">
        <v>6.8499999999999991E-2</v>
      </c>
      <c r="F28" s="22"/>
      <c r="G28" s="56">
        <v>0.28599999999999998</v>
      </c>
      <c r="H28" s="22"/>
      <c r="I28" s="56">
        <v>0.19470000000000001</v>
      </c>
      <c r="J28" s="22"/>
      <c r="L28" s="5"/>
    </row>
    <row r="29" spans="1:16" x14ac:dyDescent="0.25">
      <c r="A29" s="8">
        <f t="shared" si="0"/>
        <v>23</v>
      </c>
      <c r="B29" s="2" t="s">
        <v>69</v>
      </c>
      <c r="C29" s="22" t="s">
        <v>71</v>
      </c>
      <c r="D29" s="22"/>
      <c r="E29" s="54">
        <v>0.124</v>
      </c>
      <c r="F29" s="22"/>
      <c r="G29" s="56">
        <v>-9.2999999999999999E-2</v>
      </c>
      <c r="H29" s="22"/>
      <c r="I29" s="56">
        <v>4.6100000000000002E-2</v>
      </c>
      <c r="J29" s="22"/>
    </row>
    <row r="30" spans="1:16" x14ac:dyDescent="0.25">
      <c r="A30" s="8">
        <f t="shared" si="0"/>
        <v>24</v>
      </c>
      <c r="B30" s="2" t="s">
        <v>72</v>
      </c>
      <c r="C30" s="53" t="s">
        <v>74</v>
      </c>
      <c r="D30" s="53"/>
      <c r="E30" s="54">
        <v>0.23350000000000001</v>
      </c>
      <c r="F30" s="55"/>
      <c r="G30" s="56">
        <v>5.0999999999999997E-2</v>
      </c>
      <c r="H30" s="57"/>
      <c r="I30" s="56">
        <v>7.0499999999999993E-2</v>
      </c>
      <c r="J30" s="22"/>
    </row>
    <row r="31" spans="1:16" x14ac:dyDescent="0.25">
      <c r="A31" s="8">
        <f t="shared" si="0"/>
        <v>25</v>
      </c>
      <c r="B31" s="2" t="s">
        <v>75</v>
      </c>
      <c r="C31" s="53" t="s">
        <v>76</v>
      </c>
      <c r="D31" s="53"/>
      <c r="E31" s="54">
        <v>2.2499999999999999E-2</v>
      </c>
      <c r="F31" s="55"/>
      <c r="G31" s="56">
        <v>7.2999999999999995E-2</v>
      </c>
      <c r="H31" s="57"/>
      <c r="I31" s="56">
        <v>6.1400000000000003E-2</v>
      </c>
      <c r="J31" s="22"/>
    </row>
    <row r="32" spans="1:16" x14ac:dyDescent="0.25">
      <c r="A32" s="8">
        <f t="shared" si="0"/>
        <v>26</v>
      </c>
      <c r="B32" s="2" t="s">
        <v>77</v>
      </c>
      <c r="C32" s="53" t="s">
        <v>79</v>
      </c>
      <c r="D32" s="53"/>
      <c r="E32" s="54">
        <v>0.1085</v>
      </c>
      <c r="F32" s="55"/>
      <c r="G32" s="56">
        <v>0.12</v>
      </c>
      <c r="H32" s="57"/>
      <c r="I32" s="56">
        <v>0.12</v>
      </c>
      <c r="J32" s="22"/>
    </row>
    <row r="33" spans="1:11" x14ac:dyDescent="0.25">
      <c r="A33" s="8">
        <f t="shared" si="0"/>
        <v>27</v>
      </c>
      <c r="B33" s="2" t="s">
        <v>80</v>
      </c>
      <c r="C33" s="53" t="s">
        <v>82</v>
      </c>
      <c r="D33" s="53"/>
      <c r="E33" s="54">
        <v>0.13</v>
      </c>
      <c r="F33" s="55"/>
      <c r="G33" s="56">
        <v>3.5000000000000003E-2</v>
      </c>
      <c r="H33" s="57"/>
      <c r="I33" s="56">
        <v>4.2299999999999997E-2</v>
      </c>
      <c r="J33" s="22"/>
    </row>
    <row r="34" spans="1:11" x14ac:dyDescent="0.25">
      <c r="A34" s="8">
        <f t="shared" si="0"/>
        <v>28</v>
      </c>
      <c r="B34" s="2" t="s">
        <v>83</v>
      </c>
      <c r="C34" s="22" t="s">
        <v>84</v>
      </c>
      <c r="D34" s="22"/>
      <c r="E34" s="54">
        <v>0.13</v>
      </c>
      <c r="F34" s="22"/>
      <c r="G34" s="56" t="s">
        <v>145</v>
      </c>
      <c r="H34" s="22"/>
      <c r="I34" s="56">
        <v>6.1800000000000001E-2</v>
      </c>
      <c r="J34" s="22"/>
    </row>
    <row r="35" spans="1:11" s="58" customFormat="1" x14ac:dyDescent="0.25">
      <c r="A35" s="8">
        <f t="shared" si="0"/>
        <v>29</v>
      </c>
      <c r="B35" s="2" t="s">
        <v>85</v>
      </c>
      <c r="C35" s="59" t="s">
        <v>86</v>
      </c>
      <c r="D35" s="59"/>
      <c r="E35" s="54">
        <v>9.4499999999999987E-2</v>
      </c>
      <c r="F35" s="59"/>
      <c r="G35" s="56">
        <v>0.04</v>
      </c>
      <c r="H35" s="59"/>
      <c r="I35" s="56">
        <v>4.2299999999999997E-2</v>
      </c>
      <c r="J35" s="59"/>
      <c r="K35" s="5"/>
    </row>
    <row r="36" spans="1:11" s="58" customFormat="1" x14ac:dyDescent="0.25">
      <c r="A36" s="8">
        <f t="shared" si="0"/>
        <v>30</v>
      </c>
      <c r="B36" s="2" t="s">
        <v>87</v>
      </c>
      <c r="C36" s="53" t="s">
        <v>88</v>
      </c>
      <c r="D36" s="53"/>
      <c r="E36" s="54">
        <v>0.37</v>
      </c>
      <c r="F36" s="55"/>
      <c r="G36" s="56">
        <v>0.41799999999999998</v>
      </c>
      <c r="H36" s="57"/>
      <c r="I36" s="56">
        <v>0.26219999999999999</v>
      </c>
      <c r="J36" s="22"/>
      <c r="K36" s="5"/>
    </row>
    <row r="37" spans="1:11" s="58" customFormat="1" x14ac:dyDescent="0.25">
      <c r="A37" s="8">
        <f t="shared" si="0"/>
        <v>31</v>
      </c>
      <c r="B37" s="2" t="s">
        <v>89</v>
      </c>
      <c r="C37" s="59" t="s">
        <v>91</v>
      </c>
      <c r="D37" s="59"/>
      <c r="E37" s="54">
        <v>0.50450000000000006</v>
      </c>
      <c r="F37" s="59"/>
      <c r="G37" s="56">
        <v>6.3E-2</v>
      </c>
      <c r="H37" s="59"/>
      <c r="I37" s="56">
        <v>0.10589999999999999</v>
      </c>
      <c r="J37" s="59"/>
      <c r="K37" s="5"/>
    </row>
    <row r="38" spans="1:11" s="58" customFormat="1" x14ac:dyDescent="0.25">
      <c r="A38" s="8">
        <f t="shared" si="0"/>
        <v>32</v>
      </c>
      <c r="B38" s="2" t="s">
        <v>92</v>
      </c>
      <c r="C38" s="59" t="s">
        <v>93</v>
      </c>
      <c r="D38" s="59"/>
      <c r="E38" s="54">
        <v>0.11749999999999999</v>
      </c>
      <c r="F38" s="59"/>
      <c r="G38" s="56">
        <v>8.5999999999999993E-2</v>
      </c>
      <c r="H38" s="59"/>
      <c r="I38" s="56">
        <v>8.5500000000000007E-2</v>
      </c>
      <c r="J38" s="59"/>
      <c r="K38" s="5"/>
    </row>
    <row r="39" spans="1:11" s="58" customFormat="1" x14ac:dyDescent="0.25">
      <c r="A39" s="8">
        <f t="shared" si="0"/>
        <v>33</v>
      </c>
      <c r="B39" s="2" t="s">
        <v>94</v>
      </c>
      <c r="C39" s="59" t="s">
        <v>96</v>
      </c>
      <c r="D39" s="59"/>
      <c r="E39" s="54">
        <v>0.18600000000000003</v>
      </c>
      <c r="F39" s="59"/>
      <c r="G39" s="56">
        <v>7.5999999999999998E-2</v>
      </c>
      <c r="H39" s="59"/>
      <c r="I39" s="56">
        <v>7.9699999999999993E-2</v>
      </c>
      <c r="J39" s="59"/>
      <c r="K39" s="5"/>
    </row>
    <row r="40" spans="1:11" s="58" customFormat="1" x14ac:dyDescent="0.25">
      <c r="A40" s="8">
        <f t="shared" si="0"/>
        <v>34</v>
      </c>
      <c r="B40" s="2" t="s">
        <v>97</v>
      </c>
      <c r="C40" s="59" t="s">
        <v>98</v>
      </c>
      <c r="D40" s="59"/>
      <c r="E40" s="54">
        <v>0.5</v>
      </c>
      <c r="F40" s="59"/>
      <c r="G40" s="56">
        <v>0.14099999999999999</v>
      </c>
      <c r="H40" s="59"/>
      <c r="I40" s="56">
        <v>0.1411</v>
      </c>
      <c r="J40" s="59"/>
      <c r="K40" s="5"/>
    </row>
    <row r="41" spans="1:11" s="58" customFormat="1" x14ac:dyDescent="0.25">
      <c r="A41" s="8">
        <f t="shared" si="0"/>
        <v>35</v>
      </c>
      <c r="B41" s="2" t="s">
        <v>99</v>
      </c>
      <c r="C41" s="59" t="s">
        <v>100</v>
      </c>
      <c r="D41" s="59"/>
      <c r="E41" s="54">
        <v>0.11800000000000001</v>
      </c>
      <c r="F41" s="59"/>
      <c r="G41" s="56">
        <v>0.56299999999999994</v>
      </c>
      <c r="H41" s="59"/>
      <c r="I41" s="56">
        <v>0.1231</v>
      </c>
      <c r="J41" s="59"/>
      <c r="K41" s="5"/>
    </row>
    <row r="42" spans="1:11" s="58" customFormat="1" x14ac:dyDescent="0.25">
      <c r="A42" s="8">
        <f t="shared" si="0"/>
        <v>36</v>
      </c>
      <c r="B42" s="2" t="s">
        <v>101</v>
      </c>
      <c r="C42" s="59" t="s">
        <v>102</v>
      </c>
      <c r="D42" s="59"/>
      <c r="E42" s="54">
        <v>0.20250000000000001</v>
      </c>
      <c r="F42" s="59"/>
      <c r="G42" s="56">
        <v>0.127</v>
      </c>
      <c r="H42" s="59"/>
      <c r="I42" s="56">
        <v>0.14419999999999999</v>
      </c>
      <c r="J42" s="59"/>
      <c r="K42" s="5"/>
    </row>
    <row r="43" spans="1:11" s="58" customFormat="1" x14ac:dyDescent="0.25">
      <c r="A43" s="8">
        <f t="shared" si="0"/>
        <v>37</v>
      </c>
      <c r="B43" s="2" t="s">
        <v>103</v>
      </c>
      <c r="C43" s="59" t="s">
        <v>104</v>
      </c>
      <c r="D43" s="59"/>
      <c r="E43" s="54">
        <v>4.4500000000000005E-2</v>
      </c>
      <c r="F43" s="59"/>
      <c r="G43" s="56">
        <v>2.1999999999999999E-2</v>
      </c>
      <c r="H43" s="59"/>
      <c r="I43" s="56">
        <v>5.2200000000000003E-2</v>
      </c>
      <c r="J43" s="59"/>
      <c r="K43" s="5"/>
    </row>
    <row r="44" spans="1:11" s="58" customFormat="1" x14ac:dyDescent="0.25">
      <c r="A44" s="8">
        <f t="shared" si="0"/>
        <v>38</v>
      </c>
      <c r="B44" s="2" t="s">
        <v>105</v>
      </c>
      <c r="C44" s="59" t="s">
        <v>107</v>
      </c>
      <c r="D44" s="59"/>
      <c r="E44" s="54">
        <v>0.46299999999999997</v>
      </c>
      <c r="F44" s="59"/>
      <c r="G44" s="56" t="s">
        <v>145</v>
      </c>
      <c r="H44" s="59"/>
      <c r="I44" s="56" t="s">
        <v>145</v>
      </c>
      <c r="J44" s="59"/>
      <c r="K44" s="5"/>
    </row>
    <row r="45" spans="1:11" s="58" customFormat="1" x14ac:dyDescent="0.25">
      <c r="A45" s="8">
        <f t="shared" si="0"/>
        <v>39</v>
      </c>
      <c r="B45" s="2" t="s">
        <v>108</v>
      </c>
      <c r="C45" s="59" t="s">
        <v>109</v>
      </c>
      <c r="D45" s="59"/>
      <c r="E45" s="54">
        <v>0.38500000000000001</v>
      </c>
      <c r="F45" s="59"/>
      <c r="G45" s="56">
        <v>5.7000000000000002E-2</v>
      </c>
      <c r="H45" s="59"/>
      <c r="I45" s="56">
        <v>4.19E-2</v>
      </c>
      <c r="J45" s="59"/>
      <c r="K45" s="5"/>
    </row>
    <row r="46" spans="1:11" s="58" customFormat="1" x14ac:dyDescent="0.25">
      <c r="A46" s="8">
        <f t="shared" si="0"/>
        <v>40</v>
      </c>
      <c r="B46" s="2" t="s">
        <v>110</v>
      </c>
      <c r="C46" s="59" t="s">
        <v>111</v>
      </c>
      <c r="D46" s="59"/>
      <c r="E46" s="54">
        <v>0.1075</v>
      </c>
      <c r="F46" s="59"/>
      <c r="G46" s="56">
        <v>4.3999999999999997E-2</v>
      </c>
      <c r="H46" s="59"/>
      <c r="I46" s="56">
        <v>5.5500000000000001E-2</v>
      </c>
      <c r="J46" s="59"/>
      <c r="K46" s="5"/>
    </row>
    <row r="47" spans="1:11" s="58" customFormat="1" x14ac:dyDescent="0.25">
      <c r="A47" s="8">
        <f t="shared" si="0"/>
        <v>41</v>
      </c>
      <c r="B47" s="2" t="s">
        <v>112</v>
      </c>
      <c r="C47" s="59" t="s">
        <v>113</v>
      </c>
      <c r="D47" s="59"/>
      <c r="E47" s="54">
        <v>0.08</v>
      </c>
      <c r="F47" s="59"/>
      <c r="G47" s="56">
        <v>5.3999999999999999E-2</v>
      </c>
      <c r="H47" s="59"/>
      <c r="I47" s="56">
        <v>6.0400000000000002E-2</v>
      </c>
      <c r="J47" s="59"/>
      <c r="K47" s="5"/>
    </row>
    <row r="48" spans="1:11" s="58" customFormat="1" x14ac:dyDescent="0.25">
      <c r="A48" s="8">
        <f t="shared" si="0"/>
        <v>42</v>
      </c>
      <c r="B48" s="2" t="s">
        <v>114</v>
      </c>
      <c r="C48" s="59" t="s">
        <v>116</v>
      </c>
      <c r="D48" s="59"/>
      <c r="E48" s="54">
        <v>0.20250000000000001</v>
      </c>
      <c r="F48" s="59"/>
      <c r="G48" s="56">
        <v>0.32100000000000001</v>
      </c>
      <c r="H48" s="59"/>
      <c r="I48" s="56">
        <v>9.6199999999999994E-2</v>
      </c>
      <c r="J48" s="59"/>
      <c r="K48" s="5"/>
    </row>
    <row r="49" spans="1:11" s="58" customFormat="1" x14ac:dyDescent="0.25">
      <c r="A49" s="8">
        <f t="shared" si="0"/>
        <v>43</v>
      </c>
      <c r="B49" s="2" t="s">
        <v>117</v>
      </c>
      <c r="C49" s="59" t="s">
        <v>119</v>
      </c>
      <c r="D49" s="59"/>
      <c r="E49" s="54">
        <v>0.1045</v>
      </c>
      <c r="F49" s="59"/>
      <c r="G49" s="56">
        <v>8.8999999999999996E-2</v>
      </c>
      <c r="H49" s="59"/>
      <c r="I49" s="56">
        <v>9.2499999999999999E-2</v>
      </c>
      <c r="J49" s="59"/>
      <c r="K49" s="5"/>
    </row>
    <row r="50" spans="1:11" s="58" customFormat="1" x14ac:dyDescent="0.25">
      <c r="A50" s="8">
        <f t="shared" si="0"/>
        <v>44</v>
      </c>
      <c r="B50" s="2" t="s">
        <v>120</v>
      </c>
      <c r="C50" s="53" t="s">
        <v>121</v>
      </c>
      <c r="D50" s="53"/>
      <c r="E50" s="54">
        <v>0.255</v>
      </c>
      <c r="F50" s="55"/>
      <c r="G50" s="56">
        <v>7.5999999999999998E-2</v>
      </c>
      <c r="H50" s="57"/>
      <c r="I50" s="56">
        <v>0.105</v>
      </c>
      <c r="J50" s="22"/>
      <c r="K50" s="5"/>
    </row>
    <row r="51" spans="1:11" s="58" customFormat="1" x14ac:dyDescent="0.25">
      <c r="A51" s="8">
        <f t="shared" si="0"/>
        <v>45</v>
      </c>
      <c r="B51" s="2" t="s">
        <v>122</v>
      </c>
      <c r="C51" s="53" t="s">
        <v>123</v>
      </c>
      <c r="D51" s="53"/>
      <c r="E51" s="54">
        <v>0.27149999999999996</v>
      </c>
      <c r="F51" s="55"/>
      <c r="G51" s="56">
        <v>6.6000000000000003E-2</v>
      </c>
      <c r="H51" s="57"/>
      <c r="I51" s="56">
        <v>8.5199999999999998E-2</v>
      </c>
      <c r="J51" s="22"/>
      <c r="K51" s="5"/>
    </row>
    <row r="52" spans="1:11" s="58" customFormat="1" x14ac:dyDescent="0.25">
      <c r="A52" s="8">
        <f t="shared" si="0"/>
        <v>46</v>
      </c>
      <c r="B52" s="2" t="s">
        <v>124</v>
      </c>
      <c r="C52" s="53" t="s">
        <v>125</v>
      </c>
      <c r="D52" s="53"/>
      <c r="E52" s="54">
        <v>0.28499999999999998</v>
      </c>
      <c r="F52" s="55"/>
      <c r="G52" s="56">
        <v>0.14099999999999999</v>
      </c>
      <c r="H52" s="57"/>
      <c r="I52" s="56">
        <v>3.0499999999999999E-2</v>
      </c>
      <c r="J52" s="22"/>
      <c r="K52" s="5"/>
    </row>
    <row r="53" spans="1:11" s="58" customFormat="1" x14ac:dyDescent="0.25">
      <c r="A53" s="8">
        <f t="shared" si="0"/>
        <v>47</v>
      </c>
      <c r="B53" s="2" t="s">
        <v>126</v>
      </c>
      <c r="C53" s="53" t="s">
        <v>128</v>
      </c>
      <c r="D53" s="53"/>
      <c r="E53" s="54">
        <v>0.45</v>
      </c>
      <c r="F53" s="55"/>
      <c r="G53" s="56">
        <v>0.11700000000000001</v>
      </c>
      <c r="H53" s="57"/>
      <c r="I53" s="56">
        <v>0.124</v>
      </c>
      <c r="J53" s="22"/>
      <c r="K53" s="5"/>
    </row>
    <row r="54" spans="1:11" s="58" customFormat="1" x14ac:dyDescent="0.25">
      <c r="A54" s="8">
        <f t="shared" si="0"/>
        <v>48</v>
      </c>
      <c r="B54" s="2" t="s">
        <v>129</v>
      </c>
      <c r="C54" s="53" t="s">
        <v>131</v>
      </c>
      <c r="D54" s="53"/>
      <c r="E54" s="54">
        <v>5.3499999999999999E-2</v>
      </c>
      <c r="F54" s="55"/>
      <c r="G54" s="56">
        <v>2.1000000000000001E-2</v>
      </c>
      <c r="H54" s="57"/>
      <c r="I54" s="56">
        <v>2.18E-2</v>
      </c>
      <c r="J54" s="22"/>
      <c r="K54" s="5"/>
    </row>
    <row r="55" spans="1:11" s="58" customFormat="1" x14ac:dyDescent="0.25">
      <c r="A55" s="8">
        <f t="shared" si="0"/>
        <v>49</v>
      </c>
      <c r="B55" s="2" t="s">
        <v>132</v>
      </c>
      <c r="C55" s="53" t="s">
        <v>133</v>
      </c>
      <c r="D55" s="53"/>
      <c r="E55" s="54">
        <v>0.04</v>
      </c>
      <c r="F55" s="55"/>
      <c r="G55" s="56">
        <v>9.2999999999999999E-2</v>
      </c>
      <c r="H55" s="57"/>
      <c r="I55" s="56">
        <v>7.1300000000000002E-2</v>
      </c>
      <c r="J55" s="22"/>
      <c r="K55" s="5"/>
    </row>
    <row r="56" spans="1:11" s="58" customFormat="1" x14ac:dyDescent="0.25">
      <c r="A56" s="8">
        <f t="shared" si="0"/>
        <v>50</v>
      </c>
      <c r="B56" s="2" t="s">
        <v>134</v>
      </c>
      <c r="C56" s="53" t="s">
        <v>135</v>
      </c>
      <c r="D56" s="53"/>
      <c r="E56" s="54">
        <v>9.6500000000000002E-2</v>
      </c>
      <c r="F56" s="55"/>
      <c r="G56" s="56">
        <v>0.11</v>
      </c>
      <c r="H56" s="57"/>
      <c r="I56" s="56">
        <v>0.1096</v>
      </c>
      <c r="J56" s="22"/>
      <c r="K56" s="5"/>
    </row>
    <row r="57" spans="1:11" s="58" customFormat="1" x14ac:dyDescent="0.25">
      <c r="A57" s="8"/>
      <c r="B57" s="59"/>
      <c r="C57" s="59"/>
      <c r="D57" s="59"/>
      <c r="E57" s="59"/>
      <c r="F57" s="59"/>
      <c r="G57" s="59"/>
      <c r="H57" s="59"/>
      <c r="I57" s="59"/>
      <c r="J57" s="59"/>
      <c r="K57" s="5"/>
    </row>
    <row r="58" spans="1:11" s="41" customFormat="1" ht="13.5" x14ac:dyDescent="0.25">
      <c r="A58" s="37" t="s">
        <v>1</v>
      </c>
      <c r="B58" s="60" t="s">
        <v>146</v>
      </c>
      <c r="C58" s="61"/>
      <c r="D58" s="61"/>
      <c r="E58" s="62"/>
      <c r="F58" s="61"/>
      <c r="G58" s="61"/>
      <c r="H58" s="61"/>
      <c r="I58" s="61"/>
      <c r="J58" s="63"/>
    </row>
    <row r="59" spans="1:11" s="41" customFormat="1" ht="13.5" x14ac:dyDescent="0.25">
      <c r="A59" s="37" t="s">
        <v>2</v>
      </c>
      <c r="B59" s="60" t="s">
        <v>147</v>
      </c>
      <c r="C59" s="61"/>
      <c r="D59" s="61"/>
      <c r="E59" s="62"/>
      <c r="F59" s="61"/>
      <c r="G59" s="61"/>
      <c r="H59" s="61"/>
      <c r="I59" s="61"/>
      <c r="J59" s="63"/>
    </row>
    <row r="60" spans="1:11" s="41" customFormat="1" ht="13.5" x14ac:dyDescent="0.25">
      <c r="A60" s="37" t="s">
        <v>138</v>
      </c>
      <c r="B60" s="60" t="s">
        <v>148</v>
      </c>
      <c r="C60" s="61"/>
      <c r="D60" s="61"/>
      <c r="E60" s="62"/>
      <c r="F60" s="61"/>
      <c r="G60" s="61"/>
      <c r="H60" s="61"/>
      <c r="I60" s="61"/>
      <c r="J60" s="63"/>
    </row>
  </sheetData>
  <mergeCells count="1">
    <mergeCell ref="E5:I5"/>
  </mergeCells>
  <printOptions horizontalCentered="1"/>
  <pageMargins left="0.7" right="0.7" top="0.75" bottom="0.75" header="0.3" footer="0.3"/>
  <pageSetup scale="75" orientation="portrait" r:id="rId1"/>
  <headerFooter alignWithMargins="0">
    <oddFooter xml:space="preserve">&amp;RExhibit No. 13
Case No. IPC-E-25-16
J. Thompson, IPC
Page &amp;P of &amp;N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12F8-0950-40FC-8F43-44C67EBE66C7}">
  <sheetPr codeName="Sheet26">
    <pageSetUpPr fitToPage="1"/>
  </sheetPr>
  <dimension ref="A1:N67"/>
  <sheetViews>
    <sheetView tabSelected="1" topLeftCell="A43" zoomScaleNormal="100" zoomScaleSheetLayoutView="100" workbookViewId="0">
      <selection activeCell="J67" sqref="J67"/>
    </sheetView>
  </sheetViews>
  <sheetFormatPr defaultColWidth="9.42578125" defaultRowHeight="15.75" x14ac:dyDescent="0.25"/>
  <cols>
    <col min="1" max="1" width="5.42578125" style="43" customWidth="1"/>
    <col min="2" max="2" width="29.85546875" style="5" customWidth="1"/>
    <col min="3" max="3" width="10.5703125" style="5" customWidth="1"/>
    <col min="4" max="4" width="10.7109375" style="93" customWidth="1"/>
    <col min="5" max="5" width="7" style="5" customWidth="1"/>
    <col min="6" max="6" width="10.7109375" style="5" customWidth="1"/>
    <col min="7" max="7" width="7" style="5" customWidth="1"/>
    <col min="8" max="8" width="10.7109375" style="5" customWidth="1"/>
    <col min="9" max="9" width="3.5703125" style="5" customWidth="1"/>
    <col min="10" max="11" width="9.42578125" style="5"/>
    <col min="12" max="14" width="9.42578125" style="67"/>
    <col min="15" max="16384" width="9.42578125" style="5"/>
  </cols>
  <sheetData>
    <row r="1" spans="1:14" ht="16.5" x14ac:dyDescent="0.3">
      <c r="A1" s="1" t="str">
        <f>'[1]Exhibit List'!C17</f>
        <v>DCF MODEL - NON-UTILITY GROUP</v>
      </c>
      <c r="B1" s="2"/>
      <c r="C1" s="2"/>
      <c r="D1" s="66"/>
      <c r="E1" s="2"/>
      <c r="F1" s="2"/>
      <c r="G1" s="2"/>
      <c r="H1" s="2"/>
      <c r="I1" s="3" t="str">
        <f>'[1]Exhibit List'!B17</f>
        <v>Exhibit 13</v>
      </c>
    </row>
    <row r="2" spans="1:14" ht="16.5" x14ac:dyDescent="0.3">
      <c r="A2" s="1"/>
      <c r="B2" s="6"/>
      <c r="C2" s="2"/>
      <c r="D2" s="66"/>
      <c r="E2" s="2"/>
      <c r="F2" s="2"/>
      <c r="G2" s="2"/>
      <c r="H2" s="2"/>
      <c r="I2" s="3" t="s">
        <v>149</v>
      </c>
      <c r="K2" s="68"/>
    </row>
    <row r="3" spans="1:14" ht="16.5" x14ac:dyDescent="0.3">
      <c r="A3" s="7" t="str">
        <f>'[1]Exhibit List'!D17</f>
        <v>DCF COST OF EQUITY ESTIMATES</v>
      </c>
      <c r="B3" s="2"/>
      <c r="C3" s="2"/>
      <c r="D3" s="66"/>
      <c r="E3" s="2"/>
      <c r="F3" s="2"/>
      <c r="G3" s="2"/>
      <c r="H3" s="2"/>
      <c r="I3" s="2"/>
    </row>
    <row r="4" spans="1:14" ht="16.5" x14ac:dyDescent="0.3">
      <c r="A4" s="69"/>
      <c r="B4" s="70"/>
      <c r="C4" s="70"/>
      <c r="D4" s="71"/>
      <c r="E4" s="70"/>
      <c r="F4" s="70"/>
      <c r="G4" s="22"/>
      <c r="H4" s="22"/>
      <c r="I4" s="22"/>
    </row>
    <row r="5" spans="1:14" s="12" customFormat="1" x14ac:dyDescent="0.25">
      <c r="A5" s="8"/>
      <c r="B5" s="9"/>
      <c r="C5" s="9"/>
      <c r="D5" s="9" t="s">
        <v>1</v>
      </c>
      <c r="E5" s="9"/>
      <c r="F5" s="9" t="s">
        <v>2</v>
      </c>
      <c r="G5" s="72"/>
      <c r="H5" s="9" t="s">
        <v>138</v>
      </c>
      <c r="I5" s="9"/>
      <c r="L5" s="67"/>
      <c r="M5" s="67"/>
      <c r="N5" s="67"/>
    </row>
    <row r="6" spans="1:14" ht="16.5" x14ac:dyDescent="0.3">
      <c r="A6" s="8"/>
      <c r="B6" s="13" t="s">
        <v>3</v>
      </c>
      <c r="C6" s="13"/>
      <c r="D6" s="14" t="s">
        <v>141</v>
      </c>
      <c r="E6" s="51"/>
      <c r="F6" s="52" t="s">
        <v>142</v>
      </c>
      <c r="G6" s="73"/>
      <c r="H6" s="52" t="s">
        <v>143</v>
      </c>
      <c r="I6" s="22"/>
    </row>
    <row r="7" spans="1:14" ht="16.5" x14ac:dyDescent="0.3">
      <c r="A7" s="8">
        <f>A6+1</f>
        <v>1</v>
      </c>
      <c r="B7" s="2" t="str">
        <f>'13 (1)'!B7</f>
        <v>Abbott Labs.</v>
      </c>
      <c r="C7" s="28"/>
      <c r="D7" s="74">
        <f>IF('13 (2)'!E7="n/a","n/a",'13 (1)'!$I7+'13 (2)'!E7)</f>
        <v>8.7209829707228126E-2</v>
      </c>
      <c r="E7" s="45"/>
      <c r="F7" s="74">
        <f>IF('13 (2)'!G7="n/a","n/a",'13 (1)'!$I7+'13 (2)'!G7)</f>
        <v>0.12120982970722811</v>
      </c>
      <c r="G7" s="35"/>
      <c r="H7" s="74">
        <f>IF('13 (2)'!I7="n/a","n/a",'13 (1)'!$I7+'13 (2)'!I7)</f>
        <v>0.12240982970722812</v>
      </c>
      <c r="I7" s="22"/>
      <c r="L7" s="75">
        <f t="shared" ref="L7:L56" si="0">IF(D7="n/a","n/a",IF(D7&lt;$C$66,"LOW",IF(D7&gt;$C$67,"HIGH",D7)))</f>
        <v>8.7209829707228126E-2</v>
      </c>
      <c r="M7" s="75">
        <f t="shared" ref="M7:M56" si="1">IF(F7="n/a","n/a",IF(F7&lt;$C$66,"LOW",IF(F7&gt;$C$67,"HIGH",F7)))</f>
        <v>0.12120982970722811</v>
      </c>
      <c r="N7" s="75">
        <f t="shared" ref="N7:N56" si="2">IF(H7="n/a","n/a",IF(H7&lt;$C$66,"LOW",IF(H7&gt;$C$67,"HIGH",H7)))</f>
        <v>0.12240982970722812</v>
      </c>
    </row>
    <row r="8" spans="1:14" ht="16.5" x14ac:dyDescent="0.3">
      <c r="A8" s="8">
        <f t="shared" ref="A8:A56" si="3">A7+1</f>
        <v>2</v>
      </c>
      <c r="B8" s="2" t="str">
        <f>'13 (1)'!B8</f>
        <v>AbbVie Inc.</v>
      </c>
      <c r="C8" s="28"/>
      <c r="D8" s="74">
        <f>IF('13 (2)'!E8="n/a","n/a",'13 (1)'!$I8+'13 (2)'!E8)</f>
        <v>0.2084093591905565</v>
      </c>
      <c r="E8" s="45"/>
      <c r="F8" s="74">
        <f>IF('13 (2)'!G8="n/a","n/a",'13 (1)'!$I8+'13 (2)'!G8)</f>
        <v>0.19140935919055649</v>
      </c>
      <c r="G8" s="35"/>
      <c r="H8" s="74">
        <f>IF('13 (2)'!I8="n/a","n/a",'13 (1)'!$I8+'13 (2)'!I8)</f>
        <v>0.15180935919055649</v>
      </c>
      <c r="I8" s="22"/>
      <c r="L8" s="75" t="str">
        <f t="shared" si="0"/>
        <v>HIGH</v>
      </c>
      <c r="M8" s="75" t="str">
        <f t="shared" si="1"/>
        <v>HIGH</v>
      </c>
      <c r="N8" s="75" t="str">
        <f t="shared" si="2"/>
        <v>HIGH</v>
      </c>
    </row>
    <row r="9" spans="1:14" ht="16.5" x14ac:dyDescent="0.3">
      <c r="A9" s="8">
        <f t="shared" si="3"/>
        <v>3</v>
      </c>
      <c r="B9" s="2" t="str">
        <f>'13 (1)'!B9</f>
        <v>Air Products &amp; Chem.</v>
      </c>
      <c r="C9" s="28"/>
      <c r="D9" s="74">
        <f>IF('13 (2)'!E9="n/a","n/a",'13 (1)'!$I9+'13 (2)'!E9)</f>
        <v>0.19449171617283495</v>
      </c>
      <c r="E9" s="45"/>
      <c r="F9" s="74">
        <f>IF('13 (2)'!G9="n/a","n/a",'13 (1)'!$I9+'13 (2)'!G9)</f>
        <v>8.6491716172834951E-2</v>
      </c>
      <c r="G9" s="35"/>
      <c r="H9" s="74">
        <f>IF('13 (2)'!I9="n/a","n/a",'13 (1)'!$I9+'13 (2)'!I9)</f>
        <v>8.6291716172834959E-2</v>
      </c>
      <c r="I9" s="22"/>
      <c r="L9" s="75" t="str">
        <f t="shared" si="0"/>
        <v>HIGH</v>
      </c>
      <c r="M9" s="75">
        <f t="shared" si="1"/>
        <v>8.6491716172834951E-2</v>
      </c>
      <c r="N9" s="75">
        <f t="shared" si="2"/>
        <v>8.6291716172834959E-2</v>
      </c>
    </row>
    <row r="10" spans="1:14" ht="16.5" x14ac:dyDescent="0.3">
      <c r="A10" s="8">
        <f t="shared" si="3"/>
        <v>4</v>
      </c>
      <c r="B10" s="2" t="str">
        <f>'13 (1)'!B10</f>
        <v>Alphabet Inc.</v>
      </c>
      <c r="C10" s="28"/>
      <c r="D10" s="74">
        <f>IF('13 (2)'!E10="n/a","n/a",'13 (1)'!$I10+'13 (2)'!E10)</f>
        <v>0.12026855327160822</v>
      </c>
      <c r="E10" s="45"/>
      <c r="F10" s="74">
        <f>IF('13 (2)'!G10="n/a","n/a",'13 (1)'!$I10+'13 (2)'!G10)</f>
        <v>0.20426855327160823</v>
      </c>
      <c r="G10" s="35"/>
      <c r="H10" s="74">
        <f>IF('13 (2)'!I10="n/a","n/a",'13 (1)'!$I10+'13 (2)'!I10)</f>
        <v>0.15866855327160823</v>
      </c>
      <c r="I10" s="22"/>
      <c r="L10" s="75">
        <f t="shared" si="0"/>
        <v>0.12026855327160822</v>
      </c>
      <c r="M10" s="75" t="str">
        <f t="shared" si="1"/>
        <v>HIGH</v>
      </c>
      <c r="N10" s="75" t="str">
        <f t="shared" si="2"/>
        <v>HIGH</v>
      </c>
    </row>
    <row r="11" spans="1:14" ht="16.5" x14ac:dyDescent="0.3">
      <c r="A11" s="8">
        <f t="shared" si="3"/>
        <v>5</v>
      </c>
      <c r="B11" s="2" t="str">
        <f>'13 (1)'!B11</f>
        <v>Amdocs Ltd.</v>
      </c>
      <c r="C11" s="28"/>
      <c r="D11" s="74">
        <f>IF('13 (2)'!E11="n/a","n/a",'13 (1)'!$I11+'13 (2)'!E11)</f>
        <v>8.6345571530972554E-2</v>
      </c>
      <c r="E11" s="45"/>
      <c r="F11" s="74">
        <f>IF('13 (2)'!G11="n/a","n/a",'13 (1)'!$I11+'13 (2)'!G11)</f>
        <v>0.10284557153097255</v>
      </c>
      <c r="G11" s="35"/>
      <c r="H11" s="74">
        <f>IF('13 (2)'!I11="n/a","n/a",'13 (1)'!$I11+'13 (2)'!I11)</f>
        <v>0.11964557153097255</v>
      </c>
      <c r="I11" s="22"/>
      <c r="L11" s="75">
        <f t="shared" si="0"/>
        <v>8.6345571530972554E-2</v>
      </c>
      <c r="M11" s="75">
        <f t="shared" si="1"/>
        <v>0.10284557153097255</v>
      </c>
      <c r="N11" s="75">
        <f t="shared" si="2"/>
        <v>0.11964557153097255</v>
      </c>
    </row>
    <row r="12" spans="1:14" ht="16.5" x14ac:dyDescent="0.3">
      <c r="A12" s="8">
        <f t="shared" si="3"/>
        <v>6</v>
      </c>
      <c r="B12" s="2" t="str">
        <f>'13 (1)'!B12</f>
        <v>Amgen</v>
      </c>
      <c r="C12" s="28"/>
      <c r="D12" s="74">
        <f>IF('13 (2)'!E12="n/a","n/a",'13 (1)'!$I12+'13 (2)'!E12)</f>
        <v>0.28844385250963744</v>
      </c>
      <c r="E12" s="45"/>
      <c r="F12" s="74">
        <f>IF('13 (2)'!G12="n/a","n/a",'13 (1)'!$I12+'13 (2)'!G12)</f>
        <v>8.8943852509637461E-2</v>
      </c>
      <c r="G12" s="35"/>
      <c r="H12" s="74">
        <f>IF('13 (2)'!I12="n/a","n/a",'13 (1)'!$I12+'13 (2)'!I12)</f>
        <v>8.904385250963745E-2</v>
      </c>
      <c r="I12" s="22"/>
      <c r="L12" s="75" t="str">
        <f t="shared" si="0"/>
        <v>HIGH</v>
      </c>
      <c r="M12" s="75">
        <f t="shared" si="1"/>
        <v>8.8943852509637461E-2</v>
      </c>
      <c r="N12" s="75">
        <f t="shared" si="2"/>
        <v>8.904385250963745E-2</v>
      </c>
    </row>
    <row r="13" spans="1:14" ht="16.5" x14ac:dyDescent="0.3">
      <c r="A13" s="8">
        <f t="shared" si="3"/>
        <v>7</v>
      </c>
      <c r="B13" s="2" t="str">
        <f>'13 (1)'!B13</f>
        <v>Apple Inc.</v>
      </c>
      <c r="C13" s="28"/>
      <c r="D13" s="74">
        <f>IF('13 (2)'!E13="n/a","n/a",'13 (1)'!$I13+'13 (2)'!E13)</f>
        <v>0.11967202392076248</v>
      </c>
      <c r="E13" s="45"/>
      <c r="F13" s="74">
        <f>IF('13 (2)'!G13="n/a","n/a",'13 (1)'!$I13+'13 (2)'!G13)</f>
        <v>0.14967202392076245</v>
      </c>
      <c r="G13" s="35"/>
      <c r="H13" s="74">
        <f>IF('13 (2)'!I13="n/a","n/a",'13 (1)'!$I13+'13 (2)'!I13)</f>
        <v>0.13627202392076246</v>
      </c>
      <c r="I13" s="22"/>
      <c r="L13" s="75">
        <f t="shared" si="0"/>
        <v>0.11967202392076248</v>
      </c>
      <c r="M13" s="75">
        <f t="shared" si="1"/>
        <v>0.14967202392076245</v>
      </c>
      <c r="N13" s="75">
        <f t="shared" si="2"/>
        <v>0.13627202392076246</v>
      </c>
    </row>
    <row r="14" spans="1:14" ht="16.5" x14ac:dyDescent="0.3">
      <c r="A14" s="8">
        <f t="shared" si="3"/>
        <v>8</v>
      </c>
      <c r="B14" s="2" t="str">
        <f>'13 (1)'!B14</f>
        <v>AptarGroup</v>
      </c>
      <c r="C14" s="28"/>
      <c r="D14" s="74">
        <f>IF('13 (2)'!E14="n/a","n/a",'13 (1)'!$I14+'13 (2)'!E14)</f>
        <v>9.0156842220489031E-2</v>
      </c>
      <c r="E14" s="45"/>
      <c r="F14" s="74">
        <f>IF('13 (2)'!G14="n/a","n/a",'13 (1)'!$I14+'13 (2)'!G14)</f>
        <v>8.0656842220489036E-2</v>
      </c>
      <c r="G14" s="35"/>
      <c r="H14" s="74">
        <f>IF('13 (2)'!I14="n/a","n/a",'13 (1)'!$I14+'13 (2)'!I14)</f>
        <v>8.0256842220489025E-2</v>
      </c>
      <c r="I14" s="22"/>
      <c r="L14" s="75">
        <f t="shared" si="0"/>
        <v>9.0156842220489031E-2</v>
      </c>
      <c r="M14" s="75">
        <f t="shared" si="1"/>
        <v>8.0656842220489036E-2</v>
      </c>
      <c r="N14" s="75">
        <f t="shared" si="2"/>
        <v>8.0256842220489025E-2</v>
      </c>
    </row>
    <row r="15" spans="1:14" ht="16.5" x14ac:dyDescent="0.3">
      <c r="A15" s="8">
        <f t="shared" si="3"/>
        <v>9</v>
      </c>
      <c r="B15" s="2" t="str">
        <f>'13 (1)'!B15</f>
        <v>Becton, Dickinson</v>
      </c>
      <c r="C15" s="28"/>
      <c r="D15" s="74">
        <f>IF('13 (2)'!E15="n/a","n/a",'13 (1)'!$I15+'13 (2)'!E15)</f>
        <v>0.20384056882291518</v>
      </c>
      <c r="E15" s="45"/>
      <c r="F15" s="74">
        <f>IF('13 (2)'!G15="n/a","n/a",'13 (1)'!$I15+'13 (2)'!G15)</f>
        <v>0.11084056882291518</v>
      </c>
      <c r="G15" s="35"/>
      <c r="H15" s="74">
        <f>IF('13 (2)'!I15="n/a","n/a",'13 (1)'!$I15+'13 (2)'!I15)</f>
        <v>0.11534056882291518</v>
      </c>
      <c r="I15" s="22"/>
      <c r="L15" s="75" t="str">
        <f t="shared" si="0"/>
        <v>HIGH</v>
      </c>
      <c r="M15" s="75">
        <f t="shared" si="1"/>
        <v>0.11084056882291518</v>
      </c>
      <c r="N15" s="75">
        <f t="shared" si="2"/>
        <v>0.11534056882291518</v>
      </c>
    </row>
    <row r="16" spans="1:14" ht="16.5" x14ac:dyDescent="0.3">
      <c r="A16" s="8">
        <f t="shared" si="3"/>
        <v>10</v>
      </c>
      <c r="B16" s="2" t="str">
        <f>'13 (1)'!B16</f>
        <v>Bristol-Myers Squibb</v>
      </c>
      <c r="C16" s="28"/>
      <c r="D16" s="74">
        <f>IF('13 (2)'!E16="n/a","n/a",'13 (1)'!$I16+'13 (2)'!E16)</f>
        <v>8.1469389502525913E-2</v>
      </c>
      <c r="E16" s="45"/>
      <c r="F16" s="74">
        <f>IF('13 (2)'!G16="n/a","n/a",'13 (1)'!$I16+'13 (2)'!G16)</f>
        <v>0.40546938950252587</v>
      </c>
      <c r="G16" s="35"/>
      <c r="H16" s="74">
        <f>IF('13 (2)'!I16="n/a","n/a",'13 (1)'!$I16+'13 (2)'!I16)</f>
        <v>8.2469389502525914E-2</v>
      </c>
      <c r="I16" s="22"/>
      <c r="L16" s="75">
        <f t="shared" si="0"/>
        <v>8.1469389502525913E-2</v>
      </c>
      <c r="M16" s="75" t="str">
        <f t="shared" si="1"/>
        <v>HIGH</v>
      </c>
      <c r="N16" s="75">
        <f t="shared" si="2"/>
        <v>8.2469389502525914E-2</v>
      </c>
    </row>
    <row r="17" spans="1:14" ht="16.5" x14ac:dyDescent="0.3">
      <c r="A17" s="8">
        <f t="shared" si="3"/>
        <v>11</v>
      </c>
      <c r="B17" s="2" t="str">
        <f>'13 (1)'!B17</f>
        <v>Brown-Forman 'B'</v>
      </c>
      <c r="C17" s="28"/>
      <c r="D17" s="74">
        <f>IF('13 (2)'!E17="n/a","n/a",'13 (1)'!$I17+'13 (2)'!E17)</f>
        <v>6.4045562806188644E-2</v>
      </c>
      <c r="E17" s="45"/>
      <c r="F17" s="74">
        <f>IF('13 (2)'!G17="n/a","n/a",'13 (1)'!$I17+'13 (2)'!G17)</f>
        <v>6.0455628061886445E-3</v>
      </c>
      <c r="G17" s="35"/>
      <c r="H17" s="74">
        <f>IF('13 (2)'!I17="n/a","n/a",'13 (1)'!$I17+'13 (2)'!I17)</f>
        <v>6.1045562806188641E-2</v>
      </c>
      <c r="I17" s="22"/>
      <c r="L17" s="75" t="str">
        <f t="shared" si="0"/>
        <v>LOW</v>
      </c>
      <c r="M17" s="75" t="str">
        <f t="shared" si="1"/>
        <v>LOW</v>
      </c>
      <c r="N17" s="75" t="str">
        <f t="shared" si="2"/>
        <v>LOW</v>
      </c>
    </row>
    <row r="18" spans="1:14" ht="16.5" x14ac:dyDescent="0.3">
      <c r="A18" s="8">
        <f t="shared" si="3"/>
        <v>12</v>
      </c>
      <c r="B18" s="2" t="str">
        <f>'13 (1)'!B18</f>
        <v>Church &amp; Dwight</v>
      </c>
      <c r="C18" s="28"/>
      <c r="D18" s="74">
        <f>IF('13 (2)'!E18="n/a","n/a",'13 (1)'!$I18+'13 (2)'!E18)</f>
        <v>5.8562890896455874E-2</v>
      </c>
      <c r="E18" s="45"/>
      <c r="F18" s="74">
        <f>IF('13 (2)'!G18="n/a","n/a",'13 (1)'!$I18+'13 (2)'!G18)</f>
        <v>9.6562890896455866E-2</v>
      </c>
      <c r="G18" s="35"/>
      <c r="H18" s="74">
        <f>IF('13 (2)'!I18="n/a","n/a",'13 (1)'!$I18+'13 (2)'!I18)</f>
        <v>9.5462890896455876E-2</v>
      </c>
      <c r="I18" s="22"/>
      <c r="L18" s="75" t="str">
        <f t="shared" si="0"/>
        <v>LOW</v>
      </c>
      <c r="M18" s="75">
        <f t="shared" si="1"/>
        <v>9.6562890896455866E-2</v>
      </c>
      <c r="N18" s="75">
        <f t="shared" si="2"/>
        <v>9.5462890896455876E-2</v>
      </c>
    </row>
    <row r="19" spans="1:14" ht="16.5" x14ac:dyDescent="0.3">
      <c r="A19" s="8">
        <f t="shared" si="3"/>
        <v>13</v>
      </c>
      <c r="B19" s="2" t="str">
        <f>'13 (1)'!B19</f>
        <v>Cisco Systems</v>
      </c>
      <c r="C19" s="28"/>
      <c r="D19" s="74">
        <f>IF('13 (2)'!E19="n/a","n/a",'13 (1)'!$I19+'13 (2)'!E19)</f>
        <v>7.7311787367743218E-2</v>
      </c>
      <c r="E19" s="45"/>
      <c r="F19" s="74">
        <f>IF('13 (2)'!G19="n/a","n/a",'13 (1)'!$I19+'13 (2)'!G19)</f>
        <v>7.2311787367743213E-2</v>
      </c>
      <c r="G19" s="35"/>
      <c r="H19" s="74">
        <f>IF('13 (2)'!I19="n/a","n/a",'13 (1)'!$I19+'13 (2)'!I19)</f>
        <v>7.8311787367743219E-2</v>
      </c>
      <c r="I19" s="22"/>
      <c r="L19" s="75">
        <f t="shared" si="0"/>
        <v>7.7311787367743218E-2</v>
      </c>
      <c r="M19" s="75" t="str">
        <f t="shared" si="1"/>
        <v>LOW</v>
      </c>
      <c r="N19" s="75">
        <f t="shared" si="2"/>
        <v>7.8311787367743219E-2</v>
      </c>
    </row>
    <row r="20" spans="1:14" ht="16.5" x14ac:dyDescent="0.3">
      <c r="A20" s="8">
        <f t="shared" si="3"/>
        <v>14</v>
      </c>
      <c r="B20" s="2" t="str">
        <f>'13 (1)'!B20</f>
        <v>CME Group</v>
      </c>
      <c r="C20" s="28"/>
      <c r="D20" s="74">
        <f>IF('13 (2)'!E20="n/a","n/a",'13 (1)'!$I20+'13 (2)'!E20)</f>
        <v>0.13167354654290062</v>
      </c>
      <c r="E20" s="45"/>
      <c r="F20" s="74">
        <f>IF('13 (2)'!G20="n/a","n/a",'13 (1)'!$I20+'13 (2)'!G20)</f>
        <v>7.367354654290062E-2</v>
      </c>
      <c r="G20" s="35"/>
      <c r="H20" s="74">
        <f>IF('13 (2)'!I20="n/a","n/a",'13 (1)'!$I20+'13 (2)'!I20)</f>
        <v>7.6173546542900622E-2</v>
      </c>
      <c r="I20" s="22"/>
      <c r="L20" s="75">
        <f t="shared" si="0"/>
        <v>0.13167354654290062</v>
      </c>
      <c r="M20" s="75">
        <f t="shared" si="1"/>
        <v>7.367354654290062E-2</v>
      </c>
      <c r="N20" s="75">
        <f t="shared" si="2"/>
        <v>7.6173546542900622E-2</v>
      </c>
    </row>
    <row r="21" spans="1:14" ht="16.5" x14ac:dyDescent="0.3">
      <c r="A21" s="8">
        <f t="shared" si="3"/>
        <v>15</v>
      </c>
      <c r="B21" s="2" t="str">
        <f>'13 (1)'!B21</f>
        <v>Coca-Cola</v>
      </c>
      <c r="C21" s="28"/>
      <c r="D21" s="74">
        <f>IF('13 (2)'!E21="n/a","n/a",'13 (1)'!$I21+'13 (2)'!E21)</f>
        <v>6.9022207679503775E-2</v>
      </c>
      <c r="E21" s="45"/>
      <c r="F21" s="74">
        <f>IF('13 (2)'!G21="n/a","n/a",'13 (1)'!$I21+'13 (2)'!G21)</f>
        <v>8.9022207679503779E-2</v>
      </c>
      <c r="G21" s="35"/>
      <c r="H21" s="74">
        <f>IF('13 (2)'!I21="n/a","n/a",'13 (1)'!$I21+'13 (2)'!I21)</f>
        <v>9.162220767950377E-2</v>
      </c>
      <c r="I21" s="22"/>
      <c r="L21" s="75" t="str">
        <f t="shared" si="0"/>
        <v>LOW</v>
      </c>
      <c r="M21" s="75">
        <f t="shared" si="1"/>
        <v>8.9022207679503779E-2</v>
      </c>
      <c r="N21" s="75">
        <f t="shared" si="2"/>
        <v>9.162220767950377E-2</v>
      </c>
    </row>
    <row r="22" spans="1:14" ht="16.5" x14ac:dyDescent="0.3">
      <c r="A22" s="8">
        <f t="shared" si="3"/>
        <v>16</v>
      </c>
      <c r="B22" s="2" t="str">
        <f>'13 (1)'!B22</f>
        <v>Colgate-Palmolive</v>
      </c>
      <c r="C22" s="28"/>
      <c r="D22" s="74">
        <f>IF('13 (2)'!E22="n/a","n/a",'13 (1)'!$I22+'13 (2)'!E22)</f>
        <v>7.1715840982135098E-2</v>
      </c>
      <c r="E22" s="45"/>
      <c r="F22" s="74">
        <f>IF('13 (2)'!G22="n/a","n/a",'13 (1)'!$I22+'13 (2)'!G22)</f>
        <v>7.5715840982135102E-2</v>
      </c>
      <c r="G22" s="35"/>
      <c r="H22" s="74">
        <f>IF('13 (2)'!I22="n/a","n/a",'13 (1)'!$I22+'13 (2)'!I22)</f>
        <v>7.71158409821351E-2</v>
      </c>
      <c r="I22" s="22"/>
      <c r="L22" s="75" t="str">
        <f t="shared" si="0"/>
        <v>LOW</v>
      </c>
      <c r="M22" s="75">
        <f t="shared" si="1"/>
        <v>7.5715840982135102E-2</v>
      </c>
      <c r="N22" s="75">
        <f t="shared" si="2"/>
        <v>7.71158409821351E-2</v>
      </c>
    </row>
    <row r="23" spans="1:14" ht="16.5" x14ac:dyDescent="0.3">
      <c r="A23" s="8">
        <f t="shared" si="3"/>
        <v>17</v>
      </c>
      <c r="B23" s="2" t="str">
        <f>'13 (1)'!B23</f>
        <v>Comcast Corp.</v>
      </c>
      <c r="C23" s="28"/>
      <c r="D23" s="74">
        <f>IF('13 (2)'!E23="n/a","n/a",'13 (1)'!$I23+'13 (2)'!E23)</f>
        <v>9.6244599176216777E-2</v>
      </c>
      <c r="E23" s="45"/>
      <c r="F23" s="74">
        <f>IF('13 (2)'!G23="n/a","n/a",'13 (1)'!$I23+'13 (2)'!G23)</f>
        <v>9.7744599176216765E-2</v>
      </c>
      <c r="G23" s="35"/>
      <c r="H23" s="74">
        <f>IF('13 (2)'!I23="n/a","n/a",'13 (1)'!$I23+'13 (2)'!I23)</f>
        <v>8.4544599176216761E-2</v>
      </c>
      <c r="I23" s="22"/>
      <c r="L23" s="75">
        <f t="shared" si="0"/>
        <v>9.6244599176216777E-2</v>
      </c>
      <c r="M23" s="75">
        <f t="shared" si="1"/>
        <v>9.7744599176216765E-2</v>
      </c>
      <c r="N23" s="75">
        <f t="shared" si="2"/>
        <v>8.4544599176216761E-2</v>
      </c>
    </row>
    <row r="24" spans="1:14" ht="16.5" x14ac:dyDescent="0.3">
      <c r="A24" s="8">
        <f t="shared" si="3"/>
        <v>18</v>
      </c>
      <c r="B24" s="2" t="str">
        <f>'13 (1)'!B24</f>
        <v>Costco Wholesale</v>
      </c>
      <c r="C24" s="28"/>
      <c r="D24" s="74">
        <f>IF('13 (2)'!E24="n/a","n/a",'13 (1)'!$I24+'13 (2)'!E24)</f>
        <v>0.26521963672601467</v>
      </c>
      <c r="E24" s="45"/>
      <c r="F24" s="74">
        <f>IF('13 (2)'!G24="n/a","n/a",'13 (1)'!$I24+'13 (2)'!G24)</f>
        <v>0.11021963672601469</v>
      </c>
      <c r="G24" s="35"/>
      <c r="H24" s="74">
        <f>IF('13 (2)'!I24="n/a","n/a",'13 (1)'!$I24+'13 (2)'!I24)</f>
        <v>9.8619636726014689E-2</v>
      </c>
      <c r="I24" s="22"/>
      <c r="L24" s="75" t="str">
        <f t="shared" si="0"/>
        <v>HIGH</v>
      </c>
      <c r="M24" s="75">
        <f t="shared" si="1"/>
        <v>0.11021963672601469</v>
      </c>
      <c r="N24" s="75">
        <f t="shared" si="2"/>
        <v>9.8619636726014689E-2</v>
      </c>
    </row>
    <row r="25" spans="1:14" ht="16.5" x14ac:dyDescent="0.3">
      <c r="A25" s="8">
        <f t="shared" si="3"/>
        <v>19</v>
      </c>
      <c r="B25" s="2" t="str">
        <f>'13 (1)'!B25</f>
        <v>Danaher Corp.</v>
      </c>
      <c r="C25" s="28"/>
      <c r="D25" s="74">
        <f>IF('13 (2)'!E25="n/a","n/a",'13 (1)'!$I25+'13 (2)'!E25)</f>
        <v>0.10077053018184569</v>
      </c>
      <c r="E25" s="45"/>
      <c r="F25" s="74">
        <f>IF('13 (2)'!G25="n/a","n/a",'13 (1)'!$I25+'13 (2)'!G25)</f>
        <v>9.177053018184568E-2</v>
      </c>
      <c r="G25" s="35"/>
      <c r="H25" s="74">
        <f>IF('13 (2)'!I25="n/a","n/a",'13 (1)'!$I25+'13 (2)'!I25)</f>
        <v>0.10807053018184569</v>
      </c>
      <c r="I25" s="22"/>
      <c r="L25" s="75">
        <f t="shared" si="0"/>
        <v>0.10077053018184569</v>
      </c>
      <c r="M25" s="75">
        <f t="shared" si="1"/>
        <v>9.177053018184568E-2</v>
      </c>
      <c r="N25" s="75">
        <f t="shared" si="2"/>
        <v>0.10807053018184569</v>
      </c>
    </row>
    <row r="26" spans="1:14" ht="16.5" x14ac:dyDescent="0.3">
      <c r="A26" s="8">
        <f t="shared" si="3"/>
        <v>20</v>
      </c>
      <c r="B26" s="2" t="str">
        <f>'13 (1)'!B26</f>
        <v>Electronic Arts</v>
      </c>
      <c r="C26" s="28"/>
      <c r="D26" s="74">
        <f>IF('13 (2)'!E26="n/a","n/a",'13 (1)'!$I26+'13 (2)'!E26)</f>
        <v>8.2904841600212401E-2</v>
      </c>
      <c r="E26" s="45"/>
      <c r="F26" s="74">
        <f>IF('13 (2)'!G26="n/a","n/a",'13 (1)'!$I26+'13 (2)'!G26)</f>
        <v>6.5404841600212399E-2</v>
      </c>
      <c r="G26" s="35"/>
      <c r="H26" s="74">
        <f>IF('13 (2)'!I26="n/a","n/a",'13 (1)'!$I26+'13 (2)'!I26)</f>
        <v>8.24048416002124E-2</v>
      </c>
      <c r="I26" s="22"/>
      <c r="L26" s="75">
        <f t="shared" si="0"/>
        <v>8.2904841600212401E-2</v>
      </c>
      <c r="M26" s="75" t="str">
        <f t="shared" si="1"/>
        <v>LOW</v>
      </c>
      <c r="N26" s="75">
        <f t="shared" si="2"/>
        <v>8.24048416002124E-2</v>
      </c>
    </row>
    <row r="27" spans="1:14" ht="16.5" x14ac:dyDescent="0.3">
      <c r="A27" s="8">
        <f t="shared" si="3"/>
        <v>21</v>
      </c>
      <c r="B27" s="2" t="str">
        <f>'13 (1)'!B27</f>
        <v>Gallagher (Arthur J.)</v>
      </c>
      <c r="C27" s="28"/>
      <c r="D27" s="74">
        <f>IF('13 (2)'!E27="n/a","n/a",'13 (1)'!$I27+'13 (2)'!E27)</f>
        <v>0.12253499250519413</v>
      </c>
      <c r="E27" s="45"/>
      <c r="F27" s="74">
        <f>IF('13 (2)'!G27="n/a","n/a",'13 (1)'!$I27+'13 (2)'!G27)</f>
        <v>0.14353499250519414</v>
      </c>
      <c r="G27" s="35"/>
      <c r="H27" s="74" t="str">
        <f>IF('13 (2)'!I27="n/a","n/a",'13 (1)'!$I27+'13 (2)'!I27)</f>
        <v>n/a</v>
      </c>
      <c r="I27" s="22"/>
      <c r="L27" s="75">
        <f t="shared" si="0"/>
        <v>0.12253499250519413</v>
      </c>
      <c r="M27" s="75">
        <f t="shared" si="1"/>
        <v>0.14353499250519414</v>
      </c>
      <c r="N27" s="75" t="str">
        <f t="shared" si="2"/>
        <v>n/a</v>
      </c>
    </row>
    <row r="28" spans="1:14" ht="16.5" x14ac:dyDescent="0.3">
      <c r="A28" s="8">
        <f t="shared" si="3"/>
        <v>22</v>
      </c>
      <c r="B28" s="2" t="str">
        <f>'13 (1)'!B28</f>
        <v>Gilead Sciences</v>
      </c>
      <c r="C28" s="28"/>
      <c r="D28" s="74">
        <f>IF('13 (2)'!E28="n/a","n/a",'13 (1)'!$I28+'13 (2)'!E28)</f>
        <v>9.7190757218086066E-2</v>
      </c>
      <c r="E28" s="45"/>
      <c r="F28" s="74">
        <f>IF('13 (2)'!G28="n/a","n/a",'13 (1)'!$I28+'13 (2)'!G28)</f>
        <v>0.31469075721808604</v>
      </c>
      <c r="G28" s="35"/>
      <c r="H28" s="74">
        <f>IF('13 (2)'!I28="n/a","n/a",'13 (1)'!$I28+'13 (2)'!I28)</f>
        <v>0.2233907572180861</v>
      </c>
      <c r="I28" s="22"/>
      <c r="L28" s="75">
        <f t="shared" si="0"/>
        <v>9.7190757218086066E-2</v>
      </c>
      <c r="M28" s="75" t="str">
        <f t="shared" si="1"/>
        <v>HIGH</v>
      </c>
      <c r="N28" s="75" t="str">
        <f t="shared" si="2"/>
        <v>HIGH</v>
      </c>
    </row>
    <row r="29" spans="1:14" ht="16.5" x14ac:dyDescent="0.3">
      <c r="A29" s="8">
        <f t="shared" si="3"/>
        <v>23</v>
      </c>
      <c r="B29" s="2" t="str">
        <f>'13 (1)'!B29</f>
        <v>Hershey Co.</v>
      </c>
      <c r="C29" s="28"/>
      <c r="D29" s="74">
        <f>IF('13 (2)'!E29="n/a","n/a",'13 (1)'!$I29+'13 (2)'!E29)</f>
        <v>0.15712933976697657</v>
      </c>
      <c r="E29" s="45"/>
      <c r="F29" s="74">
        <f>IF('13 (2)'!G29="n/a","n/a",'13 (1)'!$I29+'13 (2)'!G29)</f>
        <v>-5.9870660233023419E-2</v>
      </c>
      <c r="G29" s="35"/>
      <c r="H29" s="74">
        <f>IF('13 (2)'!I29="n/a","n/a",'13 (1)'!$I29+'13 (2)'!I29)</f>
        <v>7.9229339766976575E-2</v>
      </c>
      <c r="I29" s="22"/>
      <c r="L29" s="75" t="str">
        <f t="shared" si="0"/>
        <v>HIGH</v>
      </c>
      <c r="M29" s="75" t="str">
        <f t="shared" si="1"/>
        <v>LOW</v>
      </c>
      <c r="N29" s="75">
        <f t="shared" si="2"/>
        <v>7.9229339766976575E-2</v>
      </c>
    </row>
    <row r="30" spans="1:14" ht="16.5" x14ac:dyDescent="0.3">
      <c r="A30" s="8">
        <f t="shared" si="3"/>
        <v>24</v>
      </c>
      <c r="B30" s="2" t="str">
        <f>'13 (1)'!B30</f>
        <v>Home Depot</v>
      </c>
      <c r="C30" s="28"/>
      <c r="D30" s="74">
        <f>IF('13 (2)'!E30="n/a","n/a",'13 (1)'!$I30+'13 (2)'!E30)</f>
        <v>0.25902306091781296</v>
      </c>
      <c r="E30" s="45"/>
      <c r="F30" s="74">
        <f>IF('13 (2)'!G30="n/a","n/a",'13 (1)'!$I30+'13 (2)'!G30)</f>
        <v>7.6523060917812968E-2</v>
      </c>
      <c r="G30" s="35"/>
      <c r="H30" s="74">
        <f>IF('13 (2)'!I30="n/a","n/a",'13 (1)'!$I30+'13 (2)'!I30)</f>
        <v>9.6023060917812958E-2</v>
      </c>
      <c r="I30" s="22"/>
      <c r="L30" s="75" t="str">
        <f t="shared" si="0"/>
        <v>HIGH</v>
      </c>
      <c r="M30" s="75">
        <f t="shared" si="1"/>
        <v>7.6523060917812968E-2</v>
      </c>
      <c r="N30" s="75">
        <f t="shared" si="2"/>
        <v>9.6023060917812958E-2</v>
      </c>
    </row>
    <row r="31" spans="1:14" ht="16.5" x14ac:dyDescent="0.3">
      <c r="A31" s="8">
        <f t="shared" si="3"/>
        <v>25</v>
      </c>
      <c r="B31" s="2" t="str">
        <f>'13 (1)'!B31</f>
        <v>Hormel Foods</v>
      </c>
      <c r="C31" s="28"/>
      <c r="D31" s="74">
        <f>IF('13 (2)'!E31="n/a","n/a",'13 (1)'!$I31+'13 (2)'!E31)</f>
        <v>6.1312428899645333E-2</v>
      </c>
      <c r="E31" s="45"/>
      <c r="F31" s="74">
        <f>IF('13 (2)'!G31="n/a","n/a",'13 (1)'!$I31+'13 (2)'!G31)</f>
        <v>0.11181242889964532</v>
      </c>
      <c r="G31" s="35"/>
      <c r="H31" s="74">
        <f>IF('13 (2)'!I31="n/a","n/a",'13 (1)'!$I31+'13 (2)'!I31)</f>
        <v>0.10021242889964534</v>
      </c>
      <c r="I31" s="22"/>
      <c r="L31" s="75" t="str">
        <f t="shared" si="0"/>
        <v>LOW</v>
      </c>
      <c r="M31" s="75">
        <f t="shared" si="1"/>
        <v>0.11181242889964532</v>
      </c>
      <c r="N31" s="75">
        <f t="shared" si="2"/>
        <v>0.10021242889964534</v>
      </c>
    </row>
    <row r="32" spans="1:14" ht="16.5" x14ac:dyDescent="0.3">
      <c r="A32" s="8">
        <f t="shared" si="3"/>
        <v>26</v>
      </c>
      <c r="B32" s="2" t="str">
        <f>'13 (1)'!B32</f>
        <v>IDEX Corp.</v>
      </c>
      <c r="C32" s="28"/>
      <c r="D32" s="74">
        <f>IF('13 (2)'!E32="n/a","n/a",'13 (1)'!$I32+'13 (2)'!E32)</f>
        <v>0.12388450104421372</v>
      </c>
      <c r="E32" s="45"/>
      <c r="F32" s="74">
        <f>IF('13 (2)'!G32="n/a","n/a",'13 (1)'!$I32+'13 (2)'!G32)</f>
        <v>0.13538450104421371</v>
      </c>
      <c r="G32" s="35"/>
      <c r="H32" s="74">
        <f>IF('13 (2)'!I32="n/a","n/a",'13 (1)'!$I32+'13 (2)'!I32)</f>
        <v>0.13538450104421371</v>
      </c>
      <c r="I32" s="22"/>
      <c r="L32" s="75">
        <f t="shared" si="0"/>
        <v>0.12388450104421372</v>
      </c>
      <c r="M32" s="75">
        <f t="shared" si="1"/>
        <v>0.13538450104421371</v>
      </c>
      <c r="N32" s="75">
        <f t="shared" si="2"/>
        <v>0.13538450104421371</v>
      </c>
    </row>
    <row r="33" spans="1:14" ht="16.5" x14ac:dyDescent="0.3">
      <c r="A33" s="8">
        <f t="shared" si="3"/>
        <v>27</v>
      </c>
      <c r="B33" s="2" t="str">
        <f>'13 (1)'!B33</f>
        <v>Int'l Business Mach.</v>
      </c>
      <c r="C33" s="28"/>
      <c r="D33" s="74">
        <f>IF('13 (2)'!E33="n/a","n/a",'13 (1)'!$I33+'13 (2)'!E33)</f>
        <v>0.15743275165739543</v>
      </c>
      <c r="E33" s="45"/>
      <c r="F33" s="74">
        <f>IF('13 (2)'!G33="n/a","n/a",'13 (1)'!$I33+'13 (2)'!G33)</f>
        <v>6.2432751657395411E-2</v>
      </c>
      <c r="G33" s="35"/>
      <c r="H33" s="74">
        <f>IF('13 (2)'!I33="n/a","n/a",'13 (1)'!$I33+'13 (2)'!I33)</f>
        <v>6.9732751657395411E-2</v>
      </c>
      <c r="I33" s="22"/>
      <c r="L33" s="75" t="str">
        <f t="shared" si="0"/>
        <v>HIGH</v>
      </c>
      <c r="M33" s="75" t="str">
        <f t="shared" si="1"/>
        <v>LOW</v>
      </c>
      <c r="N33" s="75" t="str">
        <f t="shared" si="2"/>
        <v>LOW</v>
      </c>
    </row>
    <row r="34" spans="1:14" ht="16.5" x14ac:dyDescent="0.3">
      <c r="A34" s="8">
        <f t="shared" si="3"/>
        <v>28</v>
      </c>
      <c r="B34" s="2" t="str">
        <f>'13 (1)'!B34</f>
        <v>Johnson &amp; Johnson</v>
      </c>
      <c r="C34" s="28"/>
      <c r="D34" s="74">
        <f>IF('13 (2)'!E34="n/a","n/a",'13 (1)'!$I34+'13 (2)'!E34)</f>
        <v>0.16244086301013777</v>
      </c>
      <c r="E34" s="45"/>
      <c r="F34" s="74" t="str">
        <f>IF('13 (2)'!G34="n/a","n/a",'13 (1)'!$I34+'13 (2)'!G34)</f>
        <v>n/a</v>
      </c>
      <c r="G34" s="35"/>
      <c r="H34" s="74">
        <f>IF('13 (2)'!I34="n/a","n/a",'13 (1)'!$I34+'13 (2)'!I34)</f>
        <v>9.4240863010137788E-2</v>
      </c>
      <c r="I34" s="22"/>
      <c r="L34" s="75" t="str">
        <f t="shared" si="0"/>
        <v>HIGH</v>
      </c>
      <c r="M34" s="75" t="str">
        <f t="shared" si="1"/>
        <v>n/a</v>
      </c>
      <c r="N34" s="75">
        <f t="shared" si="2"/>
        <v>9.4240863010137788E-2</v>
      </c>
    </row>
    <row r="35" spans="1:14" ht="16.5" x14ac:dyDescent="0.3">
      <c r="A35" s="8">
        <f t="shared" si="3"/>
        <v>29</v>
      </c>
      <c r="B35" s="2" t="str">
        <f>'13 (1)'!B35</f>
        <v>Kimberly-Clark</v>
      </c>
      <c r="C35" s="28"/>
      <c r="D35" s="74">
        <f>IF('13 (2)'!E35="n/a","n/a",'13 (1)'!$I35+'13 (2)'!E35)</f>
        <v>0.13043326679024667</v>
      </c>
      <c r="E35" s="45"/>
      <c r="F35" s="74">
        <f>IF('13 (2)'!G35="n/a","n/a",'13 (1)'!$I35+'13 (2)'!G35)</f>
        <v>7.5933266790246673E-2</v>
      </c>
      <c r="G35" s="35"/>
      <c r="H35" s="74">
        <f>IF('13 (2)'!I35="n/a","n/a",'13 (1)'!$I35+'13 (2)'!I35)</f>
        <v>7.8233266790246669E-2</v>
      </c>
      <c r="I35" s="22"/>
      <c r="L35" s="75">
        <f t="shared" si="0"/>
        <v>0.13043326679024667</v>
      </c>
      <c r="M35" s="75">
        <f t="shared" si="1"/>
        <v>7.5933266790246673E-2</v>
      </c>
      <c r="N35" s="75">
        <f t="shared" si="2"/>
        <v>7.8233266790246669E-2</v>
      </c>
    </row>
    <row r="36" spans="1:14" ht="16.5" x14ac:dyDescent="0.3">
      <c r="A36" s="8">
        <f t="shared" si="3"/>
        <v>30</v>
      </c>
      <c r="B36" s="2" t="str">
        <f>'13 (1)'!B36</f>
        <v>Lilly (Eli)</v>
      </c>
      <c r="C36" s="28"/>
      <c r="D36" s="74">
        <f>IF('13 (2)'!E36="n/a","n/a",'13 (1)'!$I36+'13 (2)'!E36)</f>
        <v>0.37736059342739897</v>
      </c>
      <c r="E36" s="45"/>
      <c r="F36" s="74">
        <f>IF('13 (2)'!G36="n/a","n/a",'13 (1)'!$I36+'13 (2)'!G36)</f>
        <v>0.42536059342739896</v>
      </c>
      <c r="G36" s="35"/>
      <c r="H36" s="74">
        <f>IF('13 (2)'!I36="n/a","n/a",'13 (1)'!$I36+'13 (2)'!I36)</f>
        <v>0.26956059342739896</v>
      </c>
      <c r="I36" s="22"/>
      <c r="L36" s="75" t="str">
        <f t="shared" si="0"/>
        <v>HIGH</v>
      </c>
      <c r="M36" s="75" t="str">
        <f t="shared" si="1"/>
        <v>HIGH</v>
      </c>
      <c r="N36" s="75" t="str">
        <f t="shared" si="2"/>
        <v>HIGH</v>
      </c>
    </row>
    <row r="37" spans="1:14" ht="16.5" x14ac:dyDescent="0.3">
      <c r="A37" s="8">
        <f t="shared" si="3"/>
        <v>31</v>
      </c>
      <c r="B37" s="2" t="str">
        <f>'13 (1)'!B37</f>
        <v>Lockheed Martin</v>
      </c>
      <c r="C37" s="28"/>
      <c r="D37" s="74">
        <f>IF('13 (2)'!E37="n/a","n/a",'13 (1)'!$I37+'13 (2)'!E37)</f>
        <v>0.53341899905209955</v>
      </c>
      <c r="E37" s="45"/>
      <c r="F37" s="74">
        <f>IF('13 (2)'!G37="n/a","n/a",'13 (1)'!$I37+'13 (2)'!G37)</f>
        <v>9.1918999052099465E-2</v>
      </c>
      <c r="G37" s="35"/>
      <c r="H37" s="74">
        <f>IF('13 (2)'!I37="n/a","n/a",'13 (1)'!$I37+'13 (2)'!I37)</f>
        <v>0.13481899905209946</v>
      </c>
      <c r="I37" s="22"/>
      <c r="L37" s="75" t="str">
        <f t="shared" si="0"/>
        <v>HIGH</v>
      </c>
      <c r="M37" s="75">
        <f t="shared" si="1"/>
        <v>9.1918999052099465E-2</v>
      </c>
      <c r="N37" s="75">
        <f t="shared" si="2"/>
        <v>0.13481899905209946</v>
      </c>
    </row>
    <row r="38" spans="1:14" ht="16.5" x14ac:dyDescent="0.3">
      <c r="A38" s="8">
        <f t="shared" si="3"/>
        <v>32</v>
      </c>
      <c r="B38" s="2" t="str">
        <f>'13 (1)'!B38</f>
        <v>Marsh &amp; McLennan</v>
      </c>
      <c r="C38" s="28"/>
      <c r="D38" s="74">
        <f>IF('13 (2)'!E38="n/a","n/a",'13 (1)'!$I38+'13 (2)'!E38)</f>
        <v>0.13138068852756835</v>
      </c>
      <c r="E38" s="45"/>
      <c r="F38" s="74">
        <f>IF('13 (2)'!G38="n/a","n/a",'13 (1)'!$I38+'13 (2)'!G38)</f>
        <v>9.9880688527568345E-2</v>
      </c>
      <c r="G38" s="35"/>
      <c r="H38" s="74">
        <f>IF('13 (2)'!I38="n/a","n/a",'13 (1)'!$I38+'13 (2)'!I38)</f>
        <v>9.9380688527568359E-2</v>
      </c>
      <c r="I38" s="22"/>
      <c r="L38" s="75">
        <f t="shared" si="0"/>
        <v>0.13138068852756835</v>
      </c>
      <c r="M38" s="75">
        <f t="shared" si="1"/>
        <v>9.9880688527568345E-2</v>
      </c>
      <c r="N38" s="75">
        <f t="shared" si="2"/>
        <v>9.9380688527568359E-2</v>
      </c>
    </row>
    <row r="39" spans="1:14" ht="16.5" x14ac:dyDescent="0.3">
      <c r="A39" s="8">
        <f t="shared" si="3"/>
        <v>33</v>
      </c>
      <c r="B39" s="2" t="str">
        <f>'13 (1)'!B39</f>
        <v>McDonald's Corp.</v>
      </c>
      <c r="C39" s="28"/>
      <c r="D39" s="74">
        <f>IF('13 (2)'!E39="n/a","n/a",'13 (1)'!$I39+'13 (2)'!E39)</f>
        <v>0.20679972787022705</v>
      </c>
      <c r="E39" s="45"/>
      <c r="F39" s="74">
        <f>IF('13 (2)'!G39="n/a","n/a",'13 (1)'!$I39+'13 (2)'!G39)</f>
        <v>9.6799727870227031E-2</v>
      </c>
      <c r="G39" s="35"/>
      <c r="H39" s="74">
        <f>IF('13 (2)'!I39="n/a","n/a",'13 (1)'!$I39+'13 (2)'!I39)</f>
        <v>0.10049972787022701</v>
      </c>
      <c r="I39" s="22"/>
      <c r="L39" s="75" t="str">
        <f t="shared" si="0"/>
        <v>HIGH</v>
      </c>
      <c r="M39" s="75">
        <f t="shared" si="1"/>
        <v>9.6799727870227031E-2</v>
      </c>
      <c r="N39" s="75">
        <f t="shared" si="2"/>
        <v>0.10049972787022701</v>
      </c>
    </row>
    <row r="40" spans="1:14" ht="16.5" x14ac:dyDescent="0.3">
      <c r="A40" s="8">
        <f t="shared" si="3"/>
        <v>34</v>
      </c>
      <c r="B40" s="2" t="str">
        <f>'13 (1)'!B40</f>
        <v>McKesson Corp.</v>
      </c>
      <c r="C40" s="28"/>
      <c r="D40" s="74">
        <f>IF('13 (2)'!E40="n/a","n/a",'13 (1)'!$I40+'13 (2)'!E40)</f>
        <v>0.5045447933021987</v>
      </c>
      <c r="E40" s="45"/>
      <c r="F40" s="74">
        <f>IF('13 (2)'!G40="n/a","n/a",'13 (1)'!$I40+'13 (2)'!G40)</f>
        <v>0.14554479330219863</v>
      </c>
      <c r="G40" s="35"/>
      <c r="H40" s="74">
        <f>IF('13 (2)'!I40="n/a","n/a",'13 (1)'!$I40+'13 (2)'!I40)</f>
        <v>0.14564479330219865</v>
      </c>
      <c r="I40" s="22"/>
      <c r="L40" s="75" t="str">
        <f t="shared" si="0"/>
        <v>HIGH</v>
      </c>
      <c r="M40" s="75">
        <f t="shared" si="1"/>
        <v>0.14554479330219863</v>
      </c>
      <c r="N40" s="75">
        <f t="shared" si="2"/>
        <v>0.14564479330219865</v>
      </c>
    </row>
    <row r="41" spans="1:14" ht="16.5" x14ac:dyDescent="0.3">
      <c r="A41" s="8">
        <f t="shared" si="3"/>
        <v>35</v>
      </c>
      <c r="B41" s="2" t="str">
        <f>'13 (1)'!B41</f>
        <v>Merck &amp; Co.</v>
      </c>
      <c r="C41" s="28"/>
      <c r="D41" s="74">
        <f>IF('13 (2)'!E41="n/a","n/a",'13 (1)'!$I41+'13 (2)'!E41)</f>
        <v>0.15436690162977595</v>
      </c>
      <c r="E41" s="45"/>
      <c r="F41" s="74">
        <f>IF('13 (2)'!G41="n/a","n/a",'13 (1)'!$I41+'13 (2)'!G41)</f>
        <v>0.59936690162977591</v>
      </c>
      <c r="G41" s="35"/>
      <c r="H41" s="74">
        <f>IF('13 (2)'!I41="n/a","n/a",'13 (1)'!$I41+'13 (2)'!I41)</f>
        <v>0.15946690162977595</v>
      </c>
      <c r="I41" s="22"/>
      <c r="L41" s="75" t="str">
        <f t="shared" si="0"/>
        <v>HIGH</v>
      </c>
      <c r="M41" s="75" t="str">
        <f t="shared" si="1"/>
        <v>HIGH</v>
      </c>
      <c r="N41" s="75" t="str">
        <f t="shared" si="2"/>
        <v>HIGH</v>
      </c>
    </row>
    <row r="42" spans="1:14" ht="16.5" x14ac:dyDescent="0.3">
      <c r="A42" s="8">
        <f t="shared" si="3"/>
        <v>36</v>
      </c>
      <c r="B42" s="2" t="str">
        <f>'13 (1)'!B42</f>
        <v>Microsoft Corp.</v>
      </c>
      <c r="C42" s="28"/>
      <c r="D42" s="74">
        <f>IF('13 (2)'!E42="n/a","n/a",'13 (1)'!$I42+'13 (2)'!E42)</f>
        <v>0.21138795443250891</v>
      </c>
      <c r="E42" s="45"/>
      <c r="F42" s="74">
        <f>IF('13 (2)'!G42="n/a","n/a",'13 (1)'!$I42+'13 (2)'!G42)</f>
        <v>0.1358879544325089</v>
      </c>
      <c r="G42" s="35"/>
      <c r="H42" s="74">
        <f>IF('13 (2)'!I42="n/a","n/a",'13 (1)'!$I42+'13 (2)'!I42)</f>
        <v>0.15308795443250889</v>
      </c>
      <c r="I42" s="22"/>
      <c r="L42" s="75" t="str">
        <f t="shared" si="0"/>
        <v>HIGH</v>
      </c>
      <c r="M42" s="75">
        <f t="shared" si="1"/>
        <v>0.1358879544325089</v>
      </c>
      <c r="N42" s="75" t="str">
        <f t="shared" si="2"/>
        <v>HIGH</v>
      </c>
    </row>
    <row r="43" spans="1:14" ht="16.5" x14ac:dyDescent="0.3">
      <c r="A43" s="8">
        <f t="shared" si="3"/>
        <v>37</v>
      </c>
      <c r="B43" s="2" t="str">
        <f>'13 (1)'!B43</f>
        <v>Mondelez Int'l</v>
      </c>
      <c r="C43" s="28"/>
      <c r="D43" s="74">
        <f>IF('13 (2)'!E43="n/a","n/a",'13 (1)'!$I43+'13 (2)'!E43)</f>
        <v>7.2954525732678813E-2</v>
      </c>
      <c r="E43" s="45"/>
      <c r="F43" s="74">
        <f>IF('13 (2)'!G43="n/a","n/a",'13 (1)'!$I43+'13 (2)'!G43)</f>
        <v>5.0454525732678807E-2</v>
      </c>
      <c r="G43" s="35"/>
      <c r="H43" s="74">
        <f>IF('13 (2)'!I43="n/a","n/a",'13 (1)'!$I43+'13 (2)'!I43)</f>
        <v>8.0654525732678811E-2</v>
      </c>
      <c r="I43" s="22"/>
      <c r="L43" s="75" t="str">
        <f t="shared" si="0"/>
        <v>LOW</v>
      </c>
      <c r="M43" s="75" t="str">
        <f t="shared" si="1"/>
        <v>LOW</v>
      </c>
      <c r="N43" s="75">
        <f t="shared" si="2"/>
        <v>8.0654525732678811E-2</v>
      </c>
    </row>
    <row r="44" spans="1:14" ht="16.5" x14ac:dyDescent="0.3">
      <c r="A44" s="8">
        <f t="shared" si="3"/>
        <v>38</v>
      </c>
      <c r="B44" s="2" t="str">
        <f>'13 (1)'!B44</f>
        <v>NewMarket Corp.</v>
      </c>
      <c r="C44" s="28"/>
      <c r="D44" s="74">
        <f>IF('13 (2)'!E44="n/a","n/a",'13 (1)'!$I44+'13 (2)'!E44)</f>
        <v>0.48130706066715806</v>
      </c>
      <c r="E44" s="45"/>
      <c r="F44" s="74" t="str">
        <f>IF('13 (2)'!G44="n/a","n/a",'13 (1)'!$I44+'13 (2)'!G44)</f>
        <v>n/a</v>
      </c>
      <c r="G44" s="35"/>
      <c r="H44" s="74" t="str">
        <f>IF('13 (2)'!I44="n/a","n/a",'13 (1)'!$I44+'13 (2)'!I44)</f>
        <v>n/a</v>
      </c>
      <c r="I44" s="22"/>
      <c r="L44" s="75" t="str">
        <f t="shared" si="0"/>
        <v>HIGH</v>
      </c>
      <c r="M44" s="75" t="str">
        <f t="shared" si="1"/>
        <v>n/a</v>
      </c>
      <c r="N44" s="75" t="str">
        <f t="shared" si="2"/>
        <v>n/a</v>
      </c>
    </row>
    <row r="45" spans="1:14" ht="16.5" x14ac:dyDescent="0.3">
      <c r="A45" s="8">
        <f t="shared" si="3"/>
        <v>39</v>
      </c>
      <c r="B45" s="2" t="str">
        <f>'13 (1)'!B45</f>
        <v>Northrop Grumman</v>
      </c>
      <c r="C45" s="28"/>
      <c r="D45" s="74">
        <f>IF('13 (2)'!E45="n/a","n/a",'13 (1)'!$I45+'13 (2)'!E45)</f>
        <v>0.4027554250455937</v>
      </c>
      <c r="E45" s="45"/>
      <c r="F45" s="74">
        <f>IF('13 (2)'!G45="n/a","n/a",'13 (1)'!$I45+'13 (2)'!G45)</f>
        <v>7.4755425045593682E-2</v>
      </c>
      <c r="G45" s="35"/>
      <c r="H45" s="74">
        <f>IF('13 (2)'!I45="n/a","n/a",'13 (1)'!$I45+'13 (2)'!I45)</f>
        <v>5.965542504559368E-2</v>
      </c>
      <c r="I45" s="22"/>
      <c r="L45" s="75" t="str">
        <f t="shared" si="0"/>
        <v>HIGH</v>
      </c>
      <c r="M45" s="75">
        <f t="shared" si="1"/>
        <v>7.4755425045593682E-2</v>
      </c>
      <c r="N45" s="75" t="str">
        <f t="shared" si="2"/>
        <v>LOW</v>
      </c>
    </row>
    <row r="46" spans="1:14" ht="16.5" x14ac:dyDescent="0.3">
      <c r="A46" s="8">
        <f t="shared" si="3"/>
        <v>40</v>
      </c>
      <c r="B46" s="2" t="str">
        <f>'13 (1)'!B46</f>
        <v>PepsiCo, Inc.</v>
      </c>
      <c r="C46" s="28"/>
      <c r="D46" s="74">
        <f>IF('13 (2)'!E46="n/a","n/a",'13 (1)'!$I46+'13 (2)'!E46)</f>
        <v>0.14393681148767962</v>
      </c>
      <c r="E46" s="45"/>
      <c r="F46" s="74">
        <f>IF('13 (2)'!G46="n/a","n/a",'13 (1)'!$I46+'13 (2)'!G46)</f>
        <v>8.0436811487679602E-2</v>
      </c>
      <c r="G46" s="35"/>
      <c r="H46" s="74">
        <f>IF('13 (2)'!I46="n/a","n/a",'13 (1)'!$I46+'13 (2)'!I46)</f>
        <v>9.1936811487679598E-2</v>
      </c>
      <c r="I46" s="22"/>
      <c r="L46" s="75">
        <f t="shared" si="0"/>
        <v>0.14393681148767962</v>
      </c>
      <c r="M46" s="75">
        <f t="shared" si="1"/>
        <v>8.0436811487679602E-2</v>
      </c>
      <c r="N46" s="75">
        <f t="shared" si="2"/>
        <v>9.1936811487679598E-2</v>
      </c>
    </row>
    <row r="47" spans="1:14" ht="16.5" x14ac:dyDescent="0.3">
      <c r="A47" s="8">
        <f t="shared" si="3"/>
        <v>41</v>
      </c>
      <c r="B47" s="2" t="str">
        <f>'13 (1)'!B47</f>
        <v>Procter &amp; Gamble</v>
      </c>
      <c r="C47" s="28"/>
      <c r="D47" s="74">
        <f>IF('13 (2)'!E47="n/a","n/a",'13 (1)'!$I47+'13 (2)'!E47)</f>
        <v>0.10393125849915974</v>
      </c>
      <c r="E47" s="45"/>
      <c r="F47" s="74">
        <f>IF('13 (2)'!G47="n/a","n/a",'13 (1)'!$I47+'13 (2)'!G47)</f>
        <v>7.7931258499159731E-2</v>
      </c>
      <c r="G47" s="35"/>
      <c r="H47" s="74">
        <f>IF('13 (2)'!I47="n/a","n/a",'13 (1)'!$I47+'13 (2)'!I47)</f>
        <v>8.4331258499159734E-2</v>
      </c>
      <c r="I47" s="22"/>
      <c r="L47" s="75">
        <f t="shared" si="0"/>
        <v>0.10393125849915974</v>
      </c>
      <c r="M47" s="75">
        <f t="shared" si="1"/>
        <v>7.7931258499159731E-2</v>
      </c>
      <c r="N47" s="75">
        <f t="shared" si="2"/>
        <v>8.4331258499159734E-2</v>
      </c>
    </row>
    <row r="48" spans="1:14" ht="16.5" x14ac:dyDescent="0.3">
      <c r="A48" s="8">
        <f t="shared" si="3"/>
        <v>42</v>
      </c>
      <c r="B48" s="2" t="str">
        <f>'13 (1)'!B48</f>
        <v>Progressive Corp.</v>
      </c>
      <c r="C48" s="28"/>
      <c r="D48" s="74">
        <f>IF('13 (2)'!E48="n/a","n/a",'13 (1)'!$I48+'13 (2)'!E48)</f>
        <v>0.20394606363403023</v>
      </c>
      <c r="E48" s="45"/>
      <c r="F48" s="74">
        <f>IF('13 (2)'!G48="n/a","n/a",'13 (1)'!$I48+'13 (2)'!G48)</f>
        <v>0.32244606363403022</v>
      </c>
      <c r="G48" s="35"/>
      <c r="H48" s="74">
        <f>IF('13 (2)'!I48="n/a","n/a",'13 (1)'!$I48+'13 (2)'!I48)</f>
        <v>9.7646063634030209E-2</v>
      </c>
      <c r="I48" s="22"/>
      <c r="L48" s="75" t="str">
        <f t="shared" si="0"/>
        <v>HIGH</v>
      </c>
      <c r="M48" s="75" t="str">
        <f t="shared" si="1"/>
        <v>HIGH</v>
      </c>
      <c r="N48" s="75">
        <f t="shared" si="2"/>
        <v>9.7646063634030209E-2</v>
      </c>
    </row>
    <row r="49" spans="1:14" ht="16.5" x14ac:dyDescent="0.3">
      <c r="A49" s="8">
        <f t="shared" si="3"/>
        <v>43</v>
      </c>
      <c r="B49" s="2" t="str">
        <f>'13 (1)'!B49</f>
        <v>Republic Services</v>
      </c>
      <c r="C49" s="28"/>
      <c r="D49" s="74">
        <f>IF('13 (2)'!E49="n/a","n/a",'13 (1)'!$I49+'13 (2)'!E49)</f>
        <v>0.11430508173718999</v>
      </c>
      <c r="E49" s="45"/>
      <c r="F49" s="74">
        <f>IF('13 (2)'!G49="n/a","n/a",'13 (1)'!$I49+'13 (2)'!G49)</f>
        <v>9.8805081737189993E-2</v>
      </c>
      <c r="G49" s="35"/>
      <c r="H49" s="74">
        <f>IF('13 (2)'!I49="n/a","n/a",'13 (1)'!$I49+'13 (2)'!I49)</f>
        <v>0.10230508173719</v>
      </c>
      <c r="I49" s="22"/>
      <c r="L49" s="75">
        <f t="shared" si="0"/>
        <v>0.11430508173718999</v>
      </c>
      <c r="M49" s="75">
        <f t="shared" si="1"/>
        <v>9.8805081737189993E-2</v>
      </c>
      <c r="N49" s="75">
        <f t="shared" si="2"/>
        <v>0.10230508173719</v>
      </c>
    </row>
    <row r="50" spans="1:14" ht="16.5" x14ac:dyDescent="0.3">
      <c r="A50" s="8">
        <f t="shared" si="3"/>
        <v>44</v>
      </c>
      <c r="B50" s="2" t="str">
        <f>'13 (1)'!B50</f>
        <v>Roper Tech.</v>
      </c>
      <c r="C50" s="28"/>
      <c r="D50" s="74">
        <f>IF('13 (2)'!E50="n/a","n/a",'13 (1)'!$I50+'13 (2)'!E50)</f>
        <v>0.2609262349819183</v>
      </c>
      <c r="E50" s="45"/>
      <c r="F50" s="74">
        <f>IF('13 (2)'!G50="n/a","n/a",'13 (1)'!$I50+'13 (2)'!G50)</f>
        <v>8.1926234981918283E-2</v>
      </c>
      <c r="G50" s="35"/>
      <c r="H50" s="74">
        <f>IF('13 (2)'!I50="n/a","n/a",'13 (1)'!$I50+'13 (2)'!I50)</f>
        <v>0.11092623498191828</v>
      </c>
      <c r="I50" s="22"/>
      <c r="L50" s="75" t="str">
        <f t="shared" si="0"/>
        <v>HIGH</v>
      </c>
      <c r="M50" s="75">
        <f t="shared" si="1"/>
        <v>8.1926234981918283E-2</v>
      </c>
      <c r="N50" s="75">
        <f t="shared" si="2"/>
        <v>0.11092623498191828</v>
      </c>
    </row>
    <row r="51" spans="1:14" ht="16.5" x14ac:dyDescent="0.3">
      <c r="A51" s="8">
        <f t="shared" si="3"/>
        <v>45</v>
      </c>
      <c r="B51" s="2" t="str">
        <f>'13 (1)'!B51</f>
        <v>Thermo Fisher Sci.</v>
      </c>
      <c r="C51" s="28"/>
      <c r="D51" s="74">
        <f>IF('13 (2)'!E51="n/a","n/a",'13 (1)'!$I51+'13 (2)'!E51)</f>
        <v>0.27465289095847883</v>
      </c>
      <c r="E51" s="45"/>
      <c r="F51" s="74">
        <f>IF('13 (2)'!G51="n/a","n/a",'13 (1)'!$I51+'13 (2)'!G51)</f>
        <v>6.915289095847886E-2</v>
      </c>
      <c r="G51" s="35"/>
      <c r="H51" s="74">
        <f>IF('13 (2)'!I51="n/a","n/a",'13 (1)'!$I51+'13 (2)'!I51)</f>
        <v>8.8352890958478855E-2</v>
      </c>
      <c r="I51" s="22"/>
      <c r="L51" s="75" t="str">
        <f t="shared" si="0"/>
        <v>HIGH</v>
      </c>
      <c r="M51" s="75" t="str">
        <f t="shared" si="1"/>
        <v>LOW</v>
      </c>
      <c r="N51" s="75">
        <f t="shared" si="2"/>
        <v>8.8352890958478855E-2</v>
      </c>
    </row>
    <row r="52" spans="1:14" ht="16.5" x14ac:dyDescent="0.3">
      <c r="A52" s="8">
        <f t="shared" si="3"/>
        <v>46</v>
      </c>
      <c r="B52" s="2" t="str">
        <f>'13 (1)'!B52</f>
        <v>Travelers Cos.</v>
      </c>
      <c r="C52" s="28"/>
      <c r="D52" s="74">
        <f>IF('13 (2)'!E52="n/a","n/a",'13 (1)'!$I52+'13 (2)'!E52)</f>
        <v>0.30141753705672647</v>
      </c>
      <c r="E52" s="45"/>
      <c r="F52" s="74">
        <f>IF('13 (2)'!G52="n/a","n/a",'13 (1)'!$I52+'13 (2)'!G52)</f>
        <v>0.15741753705672648</v>
      </c>
      <c r="G52" s="35"/>
      <c r="H52" s="74">
        <f>IF('13 (2)'!I52="n/a","n/a",'13 (1)'!$I52+'13 (2)'!I52)</f>
        <v>4.6917537056726508E-2</v>
      </c>
      <c r="I52" s="22"/>
      <c r="L52" s="75" t="str">
        <f t="shared" si="0"/>
        <v>HIGH</v>
      </c>
      <c r="M52" s="75" t="str">
        <f t="shared" si="1"/>
        <v>HIGH</v>
      </c>
      <c r="N52" s="75" t="str">
        <f t="shared" si="2"/>
        <v>LOW</v>
      </c>
    </row>
    <row r="53" spans="1:14" ht="16.5" x14ac:dyDescent="0.3">
      <c r="A53" s="8">
        <f t="shared" si="3"/>
        <v>47</v>
      </c>
      <c r="B53" s="2" t="str">
        <f>'13 (1)'!B53</f>
        <v>UnitedHealth Group</v>
      </c>
      <c r="C53" s="28"/>
      <c r="D53" s="74">
        <f>IF('13 (2)'!E53="n/a","n/a",'13 (1)'!$I53+'13 (2)'!E53)</f>
        <v>0.46622022430253035</v>
      </c>
      <c r="E53" s="45"/>
      <c r="F53" s="74">
        <f>IF('13 (2)'!G53="n/a","n/a",'13 (1)'!$I53+'13 (2)'!G53)</f>
        <v>0.13322022430253036</v>
      </c>
      <c r="G53" s="35"/>
      <c r="H53" s="74">
        <f>IF('13 (2)'!I53="n/a","n/a",'13 (1)'!$I53+'13 (2)'!I53)</f>
        <v>0.14022022430253037</v>
      </c>
      <c r="I53" s="22"/>
      <c r="L53" s="75" t="str">
        <f t="shared" si="0"/>
        <v>HIGH</v>
      </c>
      <c r="M53" s="75">
        <f t="shared" si="1"/>
        <v>0.13322022430253036</v>
      </c>
      <c r="N53" s="75">
        <f t="shared" si="2"/>
        <v>0.14022022430253037</v>
      </c>
    </row>
    <row r="54" spans="1:14" ht="16.5" x14ac:dyDescent="0.3">
      <c r="A54" s="8">
        <f t="shared" si="3"/>
        <v>48</v>
      </c>
      <c r="B54" s="2" t="str">
        <f>'13 (1)'!B54</f>
        <v>Verizon Communic.</v>
      </c>
      <c r="C54" s="28"/>
      <c r="D54" s="74">
        <f>IF('13 (2)'!E54="n/a","n/a",'13 (1)'!$I54+'13 (2)'!E54)</f>
        <v>0.11535613899438293</v>
      </c>
      <c r="E54" s="45"/>
      <c r="F54" s="74">
        <f>IF('13 (2)'!G54="n/a","n/a",'13 (1)'!$I54+'13 (2)'!G54)</f>
        <v>8.2856138994382933E-2</v>
      </c>
      <c r="G54" s="35"/>
      <c r="H54" s="74">
        <f>IF('13 (2)'!I54="n/a","n/a",'13 (1)'!$I54+'13 (2)'!I54)</f>
        <v>8.3656138994382928E-2</v>
      </c>
      <c r="I54" s="22"/>
      <c r="L54" s="75">
        <f t="shared" si="0"/>
        <v>0.11535613899438293</v>
      </c>
      <c r="M54" s="75">
        <f t="shared" si="1"/>
        <v>8.2856138994382933E-2</v>
      </c>
      <c r="N54" s="75">
        <f t="shared" si="2"/>
        <v>8.3656138994382928E-2</v>
      </c>
    </row>
    <row r="55" spans="1:14" ht="16.5" x14ac:dyDescent="0.3">
      <c r="A55" s="8">
        <f t="shared" si="3"/>
        <v>49</v>
      </c>
      <c r="B55" s="2" t="str">
        <f>'13 (1)'!B55</f>
        <v>Walmart Inc.</v>
      </c>
      <c r="C55" s="28"/>
      <c r="D55" s="74">
        <f>IF('13 (2)'!E55="n/a","n/a",'13 (1)'!$I55+'13 (2)'!E55)</f>
        <v>5.0693078317319E-2</v>
      </c>
      <c r="E55" s="45"/>
      <c r="F55" s="74">
        <f>IF('13 (2)'!G55="n/a","n/a",'13 (1)'!$I55+'13 (2)'!G55)</f>
        <v>0.103693078317319</v>
      </c>
      <c r="G55" s="35"/>
      <c r="H55" s="74">
        <f>IF('13 (2)'!I55="n/a","n/a",'13 (1)'!$I55+'13 (2)'!I55)</f>
        <v>8.1993078317319001E-2</v>
      </c>
      <c r="I55" s="22"/>
      <c r="L55" s="75" t="str">
        <f t="shared" si="0"/>
        <v>LOW</v>
      </c>
      <c r="M55" s="75">
        <f t="shared" si="1"/>
        <v>0.103693078317319</v>
      </c>
      <c r="N55" s="75">
        <f t="shared" si="2"/>
        <v>8.1993078317319001E-2</v>
      </c>
    </row>
    <row r="56" spans="1:14" ht="16.5" x14ac:dyDescent="0.3">
      <c r="A56" s="8">
        <f t="shared" si="3"/>
        <v>50</v>
      </c>
      <c r="B56" s="2" t="str">
        <f>'13 (1)'!B56</f>
        <v>Waste Management</v>
      </c>
      <c r="C56" s="28"/>
      <c r="D56" s="74">
        <f>IF('13 (2)'!E56="n/a","n/a",'13 (1)'!$I56+'13 (2)'!E56)</f>
        <v>0.1110105120598478</v>
      </c>
      <c r="E56" s="45"/>
      <c r="F56" s="74">
        <f>IF('13 (2)'!G56="n/a","n/a",'13 (1)'!$I56+'13 (2)'!G56)</f>
        <v>0.1245105120598478</v>
      </c>
      <c r="G56" s="35"/>
      <c r="H56" s="74">
        <f>IF('13 (2)'!I56="n/a","n/a",'13 (1)'!$I56+'13 (2)'!I56)</f>
        <v>0.1241105120598478</v>
      </c>
      <c r="I56" s="22"/>
      <c r="L56" s="75">
        <f t="shared" si="0"/>
        <v>0.1110105120598478</v>
      </c>
      <c r="M56" s="75">
        <f t="shared" si="1"/>
        <v>0.1245105120598478</v>
      </c>
      <c r="N56" s="75">
        <f t="shared" si="2"/>
        <v>0.1241105120598478</v>
      </c>
    </row>
    <row r="57" spans="1:14" ht="2.85" customHeight="1" x14ac:dyDescent="0.25">
      <c r="A57" s="8"/>
      <c r="B57" s="22"/>
      <c r="C57" s="8"/>
      <c r="D57" s="24"/>
      <c r="E57" s="22"/>
      <c r="F57" s="24"/>
      <c r="G57" s="22"/>
      <c r="H57" s="24"/>
      <c r="I57" s="22"/>
    </row>
    <row r="58" spans="1:14" s="81" customFormat="1" ht="16.5" x14ac:dyDescent="0.3">
      <c r="A58" s="28"/>
      <c r="B58" s="76" t="s">
        <v>150</v>
      </c>
      <c r="C58" s="76"/>
      <c r="D58" s="77">
        <f>AVERAGE(L7:L56)</f>
        <v>0.10799959637552733</v>
      </c>
      <c r="E58" s="45"/>
      <c r="F58" s="77">
        <f>AVERAGE(M7:M56)</f>
        <v>0.10141590411628026</v>
      </c>
      <c r="G58" s="78"/>
      <c r="H58" s="77">
        <f>AVERAGE(N7:N56)</f>
        <v>9.9312004353335148E-2</v>
      </c>
      <c r="I58" s="76"/>
      <c r="J58" s="79">
        <f>AVERAGE(D58:H58)</f>
        <v>0.10290916828171426</v>
      </c>
      <c r="K58" s="5" t="s">
        <v>151</v>
      </c>
      <c r="L58" s="80">
        <f>MIN(L7:L56)</f>
        <v>7.7311787367743218E-2</v>
      </c>
      <c r="M58" s="80">
        <f>MIN(M7:M56)</f>
        <v>7.367354654290062E-2</v>
      </c>
      <c r="N58" s="80">
        <f>MIN(N7:N56)</f>
        <v>7.6173546542900622E-2</v>
      </c>
    </row>
    <row r="59" spans="1:14" ht="16.5" x14ac:dyDescent="0.3">
      <c r="A59" s="33"/>
      <c r="B59" s="76"/>
      <c r="C59" s="28"/>
      <c r="D59" s="78"/>
      <c r="E59" s="76"/>
      <c r="F59" s="35"/>
      <c r="G59" s="35"/>
      <c r="H59" s="35"/>
      <c r="I59" s="22"/>
      <c r="K59" s="5" t="s">
        <v>152</v>
      </c>
      <c r="L59" s="80">
        <f>MAX(L7:L56)</f>
        <v>0.14393681148767962</v>
      </c>
      <c r="M59" s="80">
        <f>MAX(M7:M56)</f>
        <v>0.14967202392076245</v>
      </c>
      <c r="N59" s="80">
        <f>MAX(N7:N56)</f>
        <v>0.14564479330219865</v>
      </c>
    </row>
    <row r="60" spans="1:14" s="85" customFormat="1" ht="13.5" x14ac:dyDescent="0.25">
      <c r="A60" s="82" t="s">
        <v>1</v>
      </c>
      <c r="B60" s="83" t="s">
        <v>153</v>
      </c>
      <c r="C60" s="84"/>
      <c r="D60" s="84"/>
      <c r="E60" s="84"/>
      <c r="F60" s="84"/>
      <c r="G60" s="84"/>
      <c r="H60" s="84"/>
      <c r="I60" s="84"/>
      <c r="K60" s="85" t="s">
        <v>154</v>
      </c>
      <c r="L60" s="86">
        <f>AVERAGE(L58,L59)</f>
        <v>0.11062429942771142</v>
      </c>
      <c r="M60" s="86">
        <f>AVERAGE(M58,M59)</f>
        <v>0.11167278523183154</v>
      </c>
      <c r="N60" s="86">
        <f>AVERAGE(N58,N59)</f>
        <v>0.11090916992254964</v>
      </c>
    </row>
    <row r="61" spans="1:14" s="90" customFormat="1" ht="13.5" x14ac:dyDescent="0.25">
      <c r="A61" s="87" t="s">
        <v>2</v>
      </c>
      <c r="B61" s="88" t="s">
        <v>155</v>
      </c>
      <c r="C61" s="89"/>
      <c r="D61" s="89"/>
      <c r="E61" s="89"/>
      <c r="F61" s="89"/>
      <c r="G61" s="89"/>
      <c r="H61" s="89"/>
      <c r="I61" s="89"/>
      <c r="K61" s="90" t="s">
        <v>156</v>
      </c>
      <c r="L61" s="91">
        <f>MEDIAN(L7:L56)</f>
        <v>0.1110105120598478</v>
      </c>
      <c r="M61" s="91">
        <f>MEDIAN(M7:M56)</f>
        <v>9.6799727870227031E-2</v>
      </c>
      <c r="N61" s="91">
        <f>MEDIAN(N7:N56)</f>
        <v>9.4851876953296832E-2</v>
      </c>
    </row>
    <row r="62" spans="1:14" x14ac:dyDescent="0.25">
      <c r="A62" s="92"/>
      <c r="C62" s="43"/>
    </row>
    <row r="63" spans="1:14" x14ac:dyDescent="0.25">
      <c r="C63" s="43"/>
      <c r="D63" s="94"/>
      <c r="F63" s="94"/>
      <c r="H63" s="94"/>
    </row>
    <row r="64" spans="1:14" x14ac:dyDescent="0.25">
      <c r="C64" s="95"/>
      <c r="E64" s="96"/>
      <c r="G64" s="96"/>
    </row>
    <row r="65" spans="1:14" x14ac:dyDescent="0.25">
      <c r="E65" s="96"/>
      <c r="G65" s="96"/>
    </row>
    <row r="66" spans="1:14" s="96" customFormat="1" x14ac:dyDescent="0.25">
      <c r="A66" s="97"/>
      <c r="B66" s="96" t="s">
        <v>157</v>
      </c>
      <c r="C66" s="64">
        <f>'[1]7 (3)'!D35</f>
        <v>7.3599999999999999E-2</v>
      </c>
      <c r="L66" s="98"/>
      <c r="M66" s="99"/>
      <c r="N66" s="99"/>
    </row>
    <row r="67" spans="1:14" x14ac:dyDescent="0.25">
      <c r="B67" s="5" t="s">
        <v>158</v>
      </c>
      <c r="C67" s="64">
        <f>'[1]7 (3)'!D36</f>
        <v>0.15</v>
      </c>
      <c r="D67" s="5"/>
    </row>
  </sheetData>
  <conditionalFormatting sqref="D7:D56 F7:F56 H7:H56">
    <cfRule type="cellIs" dxfId="2" priority="1" operator="equal">
      <formula>"n/a"</formula>
    </cfRule>
    <cfRule type="cellIs" dxfId="1" priority="2" operator="greaterThan">
      <formula>$C$67</formula>
    </cfRule>
    <cfRule type="cellIs" dxfId="0" priority="3" operator="lessThan">
      <formula>$C$66</formula>
    </cfRule>
  </conditionalFormatting>
  <printOptions horizontalCentered="1"/>
  <pageMargins left="0.7" right="0.7" top="0.75" bottom="0.75" header="0.3" footer="0.3"/>
  <pageSetup scale="72" orientation="portrait" r:id="rId1"/>
  <headerFooter alignWithMargins="0">
    <oddFooter xml:space="preserve">&amp;RExhibit No. 13
Case No. IPC-E-25-16
J. Thompson, IPC
Page &amp;P of &amp;N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51B1D-2AAD-427E-B80B-C9F826AA0674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13 (1)</vt:lpstr>
      <vt:lpstr>13 (2)</vt:lpstr>
      <vt:lpstr>13 (3)</vt:lpstr>
      <vt:lpstr>Sheet1</vt:lpstr>
      <vt:lpstr>'13 (1)'!Print_Area</vt:lpstr>
      <vt:lpstr>'13 (2)'!Print_Area</vt:lpstr>
      <vt:lpstr>'13 (3)'!Print_Area</vt:lpstr>
    </vt:vector>
  </TitlesOfParts>
  <Company>Idaho Power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Christy</dc:creator>
  <cp:lastModifiedBy>Davenport, Christy</cp:lastModifiedBy>
  <cp:lastPrinted>2025-05-29T19:10:34Z</cp:lastPrinted>
  <dcterms:created xsi:type="dcterms:W3CDTF">2025-05-29T15:27:42Z</dcterms:created>
  <dcterms:modified xsi:type="dcterms:W3CDTF">2025-05-29T19:10:39Z</dcterms:modified>
</cp:coreProperties>
</file>